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E9BA83F0-7951-4ADE-A6BE-6C27622251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(様式第３号別表）単価内訳書 " sheetId="14" r:id="rId1"/>
  </sheets>
  <definedNames>
    <definedName name="_xlnm.Print_Area" localSheetId="0">'(様式第３号別表）単価内訳書 '!$A$1:$K$86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siSpN/shSOxWPVSd4AsgGhIsHnAmjCKqNcgsk8v1/nI="/>
    </ext>
  </extLst>
</workbook>
</file>

<file path=xl/calcChain.xml><?xml version="1.0" encoding="utf-8"?>
<calcChain xmlns="http://schemas.openxmlformats.org/spreadsheetml/2006/main">
  <c r="J59" i="14" l="1"/>
  <c r="J58" i="14"/>
  <c r="J56" i="14"/>
  <c r="J54" i="14"/>
  <c r="J51" i="14"/>
  <c r="J52" i="14"/>
  <c r="J50" i="14"/>
  <c r="J47" i="14"/>
  <c r="J48" i="14"/>
  <c r="J44" i="14"/>
  <c r="J43" i="14"/>
  <c r="J46" i="14"/>
  <c r="J39" i="14"/>
  <c r="J40" i="14"/>
  <c r="J41" i="14"/>
  <c r="J38" i="14"/>
  <c r="J35" i="14"/>
  <c r="J36" i="14"/>
  <c r="J34" i="14"/>
  <c r="J31" i="14"/>
  <c r="J32" i="14"/>
  <c r="J30" i="14"/>
  <c r="J24" i="14"/>
  <c r="J25" i="14"/>
  <c r="J26" i="14"/>
  <c r="J27" i="14"/>
  <c r="J28" i="14"/>
  <c r="J23" i="14"/>
  <c r="J16" i="14"/>
  <c r="J17" i="14"/>
  <c r="J18" i="14"/>
  <c r="J19" i="14"/>
  <c r="J20" i="14"/>
  <c r="J21" i="14"/>
  <c r="J15" i="14"/>
  <c r="Q59" i="14"/>
  <c r="Q58" i="14"/>
  <c r="Q56" i="14"/>
  <c r="Q54" i="14"/>
  <c r="Q52" i="14"/>
  <c r="Q51" i="14"/>
  <c r="Q50" i="14"/>
  <c r="O47" i="14"/>
  <c r="Q47" i="14" s="1"/>
  <c r="Q46" i="14"/>
  <c r="P44" i="14"/>
  <c r="O44" i="14"/>
  <c r="Q44" i="14" s="1"/>
  <c r="Q43" i="14"/>
  <c r="P41" i="14"/>
  <c r="O41" i="14"/>
  <c r="Q41" i="14" s="1"/>
  <c r="P40" i="14"/>
  <c r="O40" i="14"/>
  <c r="Q40" i="14" s="1"/>
  <c r="Q39" i="14"/>
  <c r="Q38" i="14"/>
  <c r="O36" i="14"/>
  <c r="Q36" i="14" s="1"/>
  <c r="O35" i="14"/>
  <c r="Q35" i="14" s="1"/>
  <c r="N32" i="14"/>
  <c r="P32" i="14" s="1"/>
  <c r="N31" i="14"/>
  <c r="P31" i="14" s="1"/>
  <c r="N30" i="14"/>
  <c r="O30" i="14" s="1"/>
  <c r="Q30" i="14" s="1"/>
  <c r="Q28" i="14"/>
  <c r="Q27" i="14"/>
  <c r="Q26" i="14"/>
  <c r="N25" i="14"/>
  <c r="O25" i="14" s="1"/>
  <c r="Q25" i="14" s="1"/>
  <c r="N24" i="14"/>
  <c r="O24" i="14" s="1"/>
  <c r="Q24" i="14" s="1"/>
  <c r="N23" i="14"/>
  <c r="P23" i="14" s="1"/>
  <c r="Q21" i="14"/>
  <c r="Q20" i="14"/>
  <c r="N19" i="14"/>
  <c r="O19" i="14" s="1"/>
  <c r="Q19" i="14" s="1"/>
  <c r="N18" i="14"/>
  <c r="O18" i="14" s="1"/>
  <c r="Q18" i="14" s="1"/>
  <c r="N17" i="14"/>
  <c r="O17" i="14" s="1"/>
  <c r="Q17" i="14" s="1"/>
  <c r="Q16" i="14"/>
  <c r="Q15" i="14"/>
  <c r="J60" i="14" l="1"/>
  <c r="O32" i="14"/>
  <c r="Q32" i="14" s="1"/>
  <c r="P17" i="14"/>
  <c r="P24" i="14"/>
  <c r="P30" i="14"/>
  <c r="P19" i="14"/>
  <c r="P18" i="14"/>
  <c r="P25" i="14"/>
  <c r="O31" i="14"/>
  <c r="Q31" i="14" s="1"/>
  <c r="O23" i="14"/>
  <c r="Q23" i="14" s="1"/>
  <c r="J65" i="14" l="1"/>
</calcChain>
</file>

<file path=xl/sharedStrings.xml><?xml version="1.0" encoding="utf-8"?>
<sst xmlns="http://schemas.openxmlformats.org/spreadsheetml/2006/main" count="271" uniqueCount="176">
  <si>
    <t>項目名 (AWS価格明細の表記)</t>
  </si>
  <si>
    <t>時間単価 [USD]</t>
  </si>
  <si>
    <t>月単価 [USD]</t>
  </si>
  <si>
    <t>月単価 [円]</t>
  </si>
  <si>
    <t>GB</t>
  </si>
  <si>
    <t>ー</t>
  </si>
  <si>
    <t>GB-month of backup storage exceeding free allocation</t>
  </si>
  <si>
    <t>SQL Server SE (LI), db.r5.large Multi-AZ instance</t>
  </si>
  <si>
    <t>SQL Server SE (LI), db.r5.xl Multi-AZ instance</t>
  </si>
  <si>
    <t>GB-month of provisioned GP3 storage for Multi-AZ (SQL Server Mirror) deployments running SQL Server</t>
  </si>
  <si>
    <t>EC2</t>
  </si>
  <si>
    <t>Windows with SQL Server Web (Amazon VPC), t3.medium instance</t>
  </si>
  <si>
    <t>Windows (Amazon VPC), r5d.large instance</t>
  </si>
  <si>
    <t>MiBps</t>
  </si>
  <si>
    <t>provisioned MiBps-month of gp3 - Asia Pacific (Tokyo)</t>
  </si>
  <si>
    <t>EBSスナップショット</t>
  </si>
  <si>
    <t>GB-Month of snapshot data stored - Asia Pacific (Tokyo)</t>
  </si>
  <si>
    <t>EBS汎用SSD(gp3)</t>
  </si>
  <si>
    <t>GB-month of General Purpose (gp3) provisioned storage - Asia Pacific (Tokyo)</t>
  </si>
  <si>
    <t>ELB</t>
  </si>
  <si>
    <t>used Network load balancer capacity unit-hour (or partial hour)</t>
  </si>
  <si>
    <t>Network LoadBalancer-hour (or partial hour)</t>
  </si>
  <si>
    <t>GB - AWS Direct Connect to AWS Private Cloud data transfer Outbound per GB Asia Pacific (Tokyo)</t>
  </si>
  <si>
    <t>connected HC-50M port-hour (or partial hour) (Asia Pacific (Tokyo), AT Tokyo Chuo Data Center, Tokyo, JPN)</t>
  </si>
  <si>
    <t>VPCピアリング データ転送イン</t>
  </si>
  <si>
    <t>GB for APN1-VpcPeering-In-Bytes</t>
  </si>
  <si>
    <t>VPCピアリング データ転送アウト</t>
  </si>
  <si>
    <t>GB for APN1-VpcPeering-Out-Bytes</t>
  </si>
  <si>
    <t>Idle public IPv4 address per hour</t>
  </si>
  <si>
    <t>割当済パブリックIPv4アドレス</t>
  </si>
  <si>
    <t>In-use public IPv4 address per hour</t>
  </si>
  <si>
    <t>S3</t>
  </si>
  <si>
    <t>1,000 PUT, COPY, POST, or LIST requests</t>
  </si>
  <si>
    <t>GB - first 50 TB / month of storage used</t>
  </si>
  <si>
    <t>Secrets Manager</t>
  </si>
  <si>
    <t>シークレット</t>
  </si>
  <si>
    <t>Secret</t>
  </si>
  <si>
    <t>データ転送</t>
  </si>
  <si>
    <t>リージョン内のデータ転送 (AZを跨ぐEC2、Elastic IP使用、ELB)</t>
  </si>
  <si>
    <t>GB - regional data transfer - in/out/between EC2 AZs or using elastic IPs or ELB</t>
  </si>
  <si>
    <t>SES</t>
  </si>
  <si>
    <t>アウトバウンドメール</t>
  </si>
  <si>
    <t>件</t>
  </si>
  <si>
    <t>Count for Recipients-EC2:Send in Asia Pacific (Tokyo)</t>
  </si>
  <si>
    <t>アウトバウンドメール 添付ファイルデータ (1GBごと)</t>
  </si>
  <si>
    <t>GB for AttachmentsSize-Bytes:Send in Asia Pacific (Tokyo)</t>
  </si>
  <si>
    <t>additional GB-month of backup storage exceeding free allocation running SQL Server</t>
    <phoneticPr fontId="1"/>
  </si>
  <si>
    <t>件</t>
    <rPh sb="0" eb="1">
      <t>ケン</t>
    </rPh>
    <phoneticPr fontId="1"/>
  </si>
  <si>
    <t>1,000 GET and all other requests</t>
    <phoneticPr fontId="1"/>
  </si>
  <si>
    <t>GET、SELECT、および他のすべてのリクエスト (1,000リクエストあたり)</t>
    <phoneticPr fontId="1"/>
  </si>
  <si>
    <t>時間単価 [円]</t>
    <rPh sb="0" eb="2">
      <t>ジカン</t>
    </rPh>
    <phoneticPr fontId="1"/>
  </si>
  <si>
    <t>時間</t>
    <rPh sb="0" eb="2">
      <t>ジカン</t>
    </rPh>
    <phoneticPr fontId="1"/>
  </si>
  <si>
    <t>ﾘｸｴｽﾄ</t>
    <phoneticPr fontId="1"/>
  </si>
  <si>
    <t>単 位</t>
    <phoneticPr fontId="1"/>
  </si>
  <si>
    <t>数量:ｸﾗｽﾀ数×時間</t>
    <rPh sb="0" eb="2">
      <t>スウリョウ</t>
    </rPh>
    <rPh sb="7" eb="8">
      <t>スウ</t>
    </rPh>
    <rPh sb="9" eb="11">
      <t>ジカン</t>
    </rPh>
    <phoneticPr fontId="1"/>
  </si>
  <si>
    <t>数量:ｲﾝｽﾀﾝｽ数×時間</t>
    <rPh sb="0" eb="2">
      <t>スウリョウ</t>
    </rPh>
    <rPh sb="9" eb="10">
      <t>スウ</t>
    </rPh>
    <rPh sb="11" eb="13">
      <t>ジカン</t>
    </rPh>
    <phoneticPr fontId="1"/>
  </si>
  <si>
    <t>数量:LCU×時間</t>
    <rPh sb="0" eb="2">
      <t>スウリョウ</t>
    </rPh>
    <rPh sb="7" eb="9">
      <t>ジカン</t>
    </rPh>
    <phoneticPr fontId="1"/>
  </si>
  <si>
    <t>数量:台数×時間</t>
    <rPh sb="0" eb="2">
      <t>スウリョウ</t>
    </rPh>
    <rPh sb="3" eb="5">
      <t>ダイスウ</t>
    </rPh>
    <rPh sb="6" eb="8">
      <t>ジカン</t>
    </rPh>
    <phoneticPr fontId="1"/>
  </si>
  <si>
    <t>数量:ｱﾄﾞﾚｽ数×時間</t>
    <rPh sb="0" eb="2">
      <t>スウリョウ</t>
    </rPh>
    <rPh sb="8" eb="9">
      <t>スウ</t>
    </rPh>
    <rPh sb="10" eb="12">
      <t>ジカン</t>
    </rPh>
    <phoneticPr fontId="1"/>
  </si>
  <si>
    <t>1ﾘｸｴｽﾄ=1,000要求</t>
    <rPh sb="12" eb="14">
      <t>ヨウキュウ</t>
    </rPh>
    <phoneticPr fontId="1"/>
  </si>
  <si>
    <t xml:space="preserve"> ２．適用条件</t>
    <rPh sb="3" eb="5">
      <t>テキヨウ</t>
    </rPh>
    <rPh sb="5" eb="7">
      <t>ジョウケン</t>
    </rPh>
    <phoneticPr fontId="1"/>
  </si>
  <si>
    <t>1)</t>
    <phoneticPr fontId="1"/>
  </si>
  <si>
    <t>2)</t>
  </si>
  <si>
    <t>3)</t>
  </si>
  <si>
    <t>4)</t>
  </si>
  <si>
    <t>5)</t>
  </si>
  <si>
    <t>7)</t>
    <phoneticPr fontId="1"/>
  </si>
  <si>
    <t>8)</t>
    <phoneticPr fontId="1"/>
  </si>
  <si>
    <t>14)</t>
    <phoneticPr fontId="1"/>
  </si>
  <si>
    <t>17)</t>
    <phoneticPr fontId="1"/>
  </si>
  <si>
    <t>20)</t>
    <phoneticPr fontId="1"/>
  </si>
  <si>
    <t>24)</t>
    <phoneticPr fontId="1"/>
  </si>
  <si>
    <t>　RDS</t>
    <phoneticPr fontId="1"/>
  </si>
  <si>
    <t>№</t>
    <phoneticPr fontId="1"/>
  </si>
  <si>
    <t>EBS汎用SSD(gp3) ﾌﾟﾛﾋﾞｼﾞｮﾝﾄﾞMB/秒 (※125MB/秒を超えた分の超過料金)</t>
    <phoneticPr fontId="1"/>
  </si>
  <si>
    <t>備 考</t>
    <phoneticPr fontId="1"/>
  </si>
  <si>
    <t>（円未満切捨て）</t>
    <rPh sb="1" eb="4">
      <t>エンミマン</t>
    </rPh>
    <rPh sb="4" eb="6">
      <t>キリス</t>
    </rPh>
    <phoneticPr fontId="1"/>
  </si>
  <si>
    <t xml:space="preserve"> １．クラウドサービス（AWS）単価（税抜）</t>
    <rPh sb="16" eb="18">
      <t>タンカ</t>
    </rPh>
    <phoneticPr fontId="1"/>
  </si>
  <si>
    <t>項　目</t>
    <phoneticPr fontId="1"/>
  </si>
  <si>
    <t>合 計（税抜）</t>
    <rPh sb="4" eb="6">
      <t>ゼイヌキ</t>
    </rPh>
    <phoneticPr fontId="1"/>
  </si>
  <si>
    <t>金 額（円）
［⒞×⒟×⒠］</t>
    <rPh sb="0" eb="1">
      <t>キン</t>
    </rPh>
    <rPh sb="2" eb="3">
      <t>ガク</t>
    </rPh>
    <rPh sb="4" eb="5">
      <t>エン</t>
    </rPh>
    <phoneticPr fontId="1"/>
  </si>
  <si>
    <t>※ 割引率は、AWS標準単価に乗じる割引係数（小数）を記載すること。例：標準単価に対して3％割引の場合、割引係数は0.97となる。</t>
    <rPh sb="2" eb="5">
      <t>ワリビキリツ</t>
    </rPh>
    <rPh sb="52" eb="54">
      <t>ワリビキ</t>
    </rPh>
    <phoneticPr fontId="1"/>
  </si>
  <si>
    <t>割引率
（割引係数）
⒠</t>
    <rPh sb="0" eb="2">
      <t>ワリビキ</t>
    </rPh>
    <rPh sb="2" eb="3">
      <t>リツ</t>
    </rPh>
    <rPh sb="5" eb="7">
      <t>ワリビキ</t>
    </rPh>
    <rPh sb="7" eb="9">
      <t>ケイスウ</t>
    </rPh>
    <phoneticPr fontId="1"/>
  </si>
  <si>
    <t>1) 単価には諸経費を含むものとする。</t>
  </si>
  <si>
    <t>2) 単価にはAWS社エンタープライズサポート相当のサポート費用を含むものとする。</t>
    <phoneticPr fontId="1"/>
  </si>
  <si>
    <t>8) 全てのサービス項目は、アジアパシフィック(東京)リージョンでの利用とする。</t>
  </si>
  <si>
    <t>AWS標準単価
 （ドル） ⒝　</t>
    <rPh sb="3" eb="5">
      <t>ヒョウジュン</t>
    </rPh>
    <rPh sb="5" eb="7">
      <t>タンカ</t>
    </rPh>
    <phoneticPr fontId="1"/>
  </si>
  <si>
    <t>　　本業務は、クラウドサービス（AWS）の単価契約を行うものである。</t>
    <phoneticPr fontId="1"/>
  </si>
  <si>
    <t>5) 請求額は、消費税を含む毎月のクラウドサービス利用料の合計額を日本円で算出し、請求する</t>
    <phoneticPr fontId="1"/>
  </si>
  <si>
    <t>　ものとする。なお、当該利用料の算出に用いる換算レートは、 利用月における為替レート月中</t>
    <phoneticPr fontId="1"/>
  </si>
  <si>
    <t>　平均TTSとする。</t>
    <phoneticPr fontId="1"/>
  </si>
  <si>
    <t>7) 新たなAWSサービスが追加利用された場合は、同様のサービスと同等の割引率を適用するもの</t>
    <phoneticPr fontId="1"/>
  </si>
  <si>
    <t>　とする。</t>
    <phoneticPr fontId="1"/>
  </si>
  <si>
    <t>　金額（ドル）
［⒜×⒝］ ⒞</t>
    <rPh sb="1" eb="3">
      <t>キンガク</t>
    </rPh>
    <phoneticPr fontId="1"/>
  </si>
  <si>
    <t>―</t>
    <phoneticPr fontId="1"/>
  </si>
  <si>
    <t>4) 契約時における為替レートは、三菱UFJリサーチ＆コンサルティング㈱が公表している令和８年</t>
    <phoneticPr fontId="1"/>
  </si>
  <si>
    <t>総合管理システムのクラウドサービス提供（令和８年度）</t>
    <rPh sb="0" eb="2">
      <t>ソウゴウ</t>
    </rPh>
    <rPh sb="2" eb="4">
      <t>カンリ</t>
    </rPh>
    <rPh sb="17" eb="19">
      <t>テイキョウ</t>
    </rPh>
    <rPh sb="20" eb="22">
      <t>レイワ</t>
    </rPh>
    <rPh sb="23" eb="25">
      <t>ネンド</t>
    </rPh>
    <phoneticPr fontId="1"/>
  </si>
  <si>
    <t>6)</t>
  </si>
  <si>
    <t>9)</t>
  </si>
  <si>
    <t>11)</t>
  </si>
  <si>
    <t>EC2 Windows r6i.xlarge (ｵﾝﾃﾞﾏﾝﾄﾞｲﾝｽﾀﾝｽ)</t>
    <phoneticPr fontId="1"/>
  </si>
  <si>
    <t>EC2 Windows r6i.large (ｵﾝﾃﾞﾏﾝﾄﾞｲﾝｽﾀﾝｽ)</t>
    <phoneticPr fontId="1"/>
  </si>
  <si>
    <t>RDS汎用SSD(gp3) for Multi-AZ</t>
    <phoneticPr fontId="1"/>
  </si>
  <si>
    <t>RDS汎用SSD(gp3) for Single-AZ</t>
    <phoneticPr fontId="1"/>
  </si>
  <si>
    <t>RDS for Oracle db.m5.4xlarge Multi-AZ License inluded(ｵﾝﾃﾞﾏﾝﾄﾞｲﾝｽﾀﾝｽ)</t>
    <phoneticPr fontId="1"/>
  </si>
  <si>
    <t>RDS for Oracle db.m5.2xlarge Single-AZ License inluded(ｵﾝﾃﾞﾏﾝﾄﾞｲﾝｽﾀﾝｽ)</t>
    <phoneticPr fontId="1"/>
  </si>
  <si>
    <t>RDS for Oracle db.m5.xlarge Single-AZ License inluded(ｵﾝﾃﾞﾏﾝﾄﾞｲﾝｽﾀﾝｽ)</t>
    <phoneticPr fontId="1"/>
  </si>
  <si>
    <t>RDSバックアップストレージ超過分(Mulit-AZ)</t>
    <phoneticPr fontId="1"/>
  </si>
  <si>
    <t>RDSバックアップストレージ超過分(Single-AZ)</t>
    <phoneticPr fontId="1"/>
  </si>
  <si>
    <t>ネットワークロードバランサ トラフィック処理</t>
    <phoneticPr fontId="1"/>
  </si>
  <si>
    <t>ネットワークロードバランサ (ALB)</t>
    <phoneticPr fontId="1"/>
  </si>
  <si>
    <t xml:space="preserve"> FSx for Windows File Server</t>
    <phoneticPr fontId="1"/>
  </si>
  <si>
    <t xml:space="preserve">ストレージ Multi-AZ 2TB </t>
    <phoneticPr fontId="1"/>
  </si>
  <si>
    <t>バックアップ 6TB</t>
    <phoneticPr fontId="1"/>
  </si>
  <si>
    <t>Windows File Server のスループットキャパシティー</t>
    <phoneticPr fontId="1"/>
  </si>
  <si>
    <t xml:space="preserve"> MBps </t>
    <phoneticPr fontId="1"/>
  </si>
  <si>
    <t>S3 標準 (最初の50TB/月)</t>
    <phoneticPr fontId="1"/>
  </si>
  <si>
    <t>16)</t>
  </si>
  <si>
    <t>19)</t>
  </si>
  <si>
    <t>22)</t>
  </si>
  <si>
    <t>23)</t>
  </si>
  <si>
    <t xml:space="preserve"> Web Application Firewall</t>
    <phoneticPr fontId="1"/>
  </si>
  <si>
    <t>使用されたウェブアクセスコントロールリスト (ウェブ ACL) の数</t>
    <phoneticPr fontId="1"/>
  </si>
  <si>
    <t>ACL あたりの 1 か月あたりの請求可能なルール</t>
    <phoneticPr fontId="1"/>
  </si>
  <si>
    <t>数量=ACL数/月＊月数</t>
    <rPh sb="0" eb="2">
      <t>スウリョウ</t>
    </rPh>
    <rPh sb="6" eb="7">
      <t>スウ</t>
    </rPh>
    <rPh sb="8" eb="9">
      <t>ツキ</t>
    </rPh>
    <rPh sb="10" eb="12">
      <t>ツキスウ</t>
    </rPh>
    <phoneticPr fontId="1"/>
  </si>
  <si>
    <t>数量=ルール/月＊月数</t>
    <rPh sb="0" eb="2">
      <t>スウリョウ</t>
    </rPh>
    <rPh sb="7" eb="8">
      <t>ツキ</t>
    </rPh>
    <rPh sb="9" eb="11">
      <t>ツキスウ</t>
    </rPh>
    <phoneticPr fontId="1"/>
  </si>
  <si>
    <t>Route53</t>
    <phoneticPr fontId="1"/>
  </si>
  <si>
    <t>ドメイン</t>
    <phoneticPr fontId="1"/>
  </si>
  <si>
    <t>ドメイン(jescoweb.jpドメイン）の登録</t>
    <rPh sb="22" eb="24">
      <t>トウロク</t>
    </rPh>
    <phoneticPr fontId="1"/>
  </si>
  <si>
    <t>ホストゾーン</t>
    <phoneticPr fontId="1"/>
  </si>
  <si>
    <t>12)</t>
  </si>
  <si>
    <t>VPC</t>
    <phoneticPr fontId="1"/>
  </si>
  <si>
    <t>標準クエリ(100万/月)</t>
    <rPh sb="0" eb="2">
      <t>ヒョウジュン</t>
    </rPh>
    <rPh sb="9" eb="10">
      <t>マン</t>
    </rPh>
    <rPh sb="11" eb="12">
      <t>ツキ</t>
    </rPh>
    <phoneticPr fontId="1"/>
  </si>
  <si>
    <t>21)</t>
  </si>
  <si>
    <t>25)</t>
  </si>
  <si>
    <t>29)</t>
    <phoneticPr fontId="1"/>
  </si>
  <si>
    <t>数量:1か月の容量x月数</t>
    <rPh sb="0" eb="2">
      <t>スウリョウ</t>
    </rPh>
    <rPh sb="5" eb="6">
      <t>ゲツ</t>
    </rPh>
    <rPh sb="7" eb="9">
      <t>ヨウリョウ</t>
    </rPh>
    <rPh sb="10" eb="11">
      <t>ツキ</t>
    </rPh>
    <rPh sb="11" eb="12">
      <t>スウ</t>
    </rPh>
    <phoneticPr fontId="1"/>
  </si>
  <si>
    <t>GB</t>
    <phoneticPr fontId="1"/>
  </si>
  <si>
    <t>月換算</t>
    <rPh sb="0" eb="1">
      <t>ツキ</t>
    </rPh>
    <rPh sb="1" eb="3">
      <t>カンサン</t>
    </rPh>
    <phoneticPr fontId="1"/>
  </si>
  <si>
    <t>日換算</t>
    <rPh sb="0" eb="1">
      <t>ヒ</t>
    </rPh>
    <rPh sb="1" eb="3">
      <t>カンサン</t>
    </rPh>
    <phoneticPr fontId="1"/>
  </si>
  <si>
    <t>数量:クエリ数*月数</t>
    <rPh sb="0" eb="2">
      <t>スウリョウ</t>
    </rPh>
    <rPh sb="6" eb="7">
      <t>スウ</t>
    </rPh>
    <rPh sb="8" eb="10">
      <t>ツキスウ</t>
    </rPh>
    <phoneticPr fontId="1"/>
  </si>
  <si>
    <t>数量:ホスト数*月数</t>
    <rPh sb="0" eb="2">
      <t>スウリョウ</t>
    </rPh>
    <rPh sb="6" eb="7">
      <t>スウ</t>
    </rPh>
    <rPh sb="8" eb="10">
      <t>ツキスウ</t>
    </rPh>
    <phoneticPr fontId="1"/>
  </si>
  <si>
    <t>数量:転送量*月数</t>
    <rPh sb="0" eb="2">
      <t>スウリョウ</t>
    </rPh>
    <rPh sb="3" eb="6">
      <t>テンソウリョウ</t>
    </rPh>
    <rPh sb="7" eb="9">
      <t>ツキスウ</t>
    </rPh>
    <phoneticPr fontId="1"/>
  </si>
  <si>
    <t>未割当パブリックIPv4アドレス</t>
    <phoneticPr fontId="1"/>
  </si>
  <si>
    <t>数量:容量*月数</t>
    <rPh sb="0" eb="2">
      <t>スウリョウ</t>
    </rPh>
    <rPh sb="3" eb="5">
      <t>ヨウリョウ</t>
    </rPh>
    <rPh sb="6" eb="8">
      <t>ツキスウ</t>
    </rPh>
    <phoneticPr fontId="1"/>
  </si>
  <si>
    <t>PUT、COPY、POST、LISTリクエスト (1,000リクエストあたり)</t>
    <phoneticPr fontId="1"/>
  </si>
  <si>
    <t>数量：件数*月数</t>
    <rPh sb="0" eb="2">
      <t>スウリョウ</t>
    </rPh>
    <rPh sb="3" eb="5">
      <t>ケンスウ</t>
    </rPh>
    <rPh sb="6" eb="8">
      <t>ツキスウ</t>
    </rPh>
    <phoneticPr fontId="1"/>
  </si>
  <si>
    <t>数量:件数*月数</t>
    <rPh sb="0" eb="2">
      <t>スウリョウ</t>
    </rPh>
    <rPh sb="3" eb="5">
      <t>ケンスウ</t>
    </rPh>
    <rPh sb="6" eb="8">
      <t>ツキスウ</t>
    </rPh>
    <phoneticPr fontId="1"/>
  </si>
  <si>
    <t>15)</t>
  </si>
  <si>
    <t>ネットワークロードバランサ (NLB)</t>
    <phoneticPr fontId="1"/>
  </si>
  <si>
    <t>EC2 Red hat Enterprise Linux r6i.large (ｵﾝﾃﾞﾏﾝﾄﾞｲﾝｽﾀﾝｽ)</t>
    <phoneticPr fontId="1"/>
  </si>
  <si>
    <t>10)</t>
    <phoneticPr fontId="1"/>
  </si>
  <si>
    <t>13)</t>
  </si>
  <si>
    <t>18)</t>
  </si>
  <si>
    <t>26)</t>
    <phoneticPr fontId="1"/>
  </si>
  <si>
    <t>27)</t>
  </si>
  <si>
    <t>28)</t>
  </si>
  <si>
    <t>30)</t>
  </si>
  <si>
    <t>31)</t>
  </si>
  <si>
    <t>32)</t>
    <phoneticPr fontId="1"/>
  </si>
  <si>
    <t>34)</t>
    <phoneticPr fontId="1"/>
  </si>
  <si>
    <t>35)</t>
    <phoneticPr fontId="1"/>
  </si>
  <si>
    <t>　　※AWS：Amazon Web Servicesの略で、アマゾン ウェブ サービス ジャパン合同会社が提供するクラウドサービス</t>
    <rPh sb="48" eb="50">
      <t>ゴウドウ</t>
    </rPh>
    <rPh sb="50" eb="52">
      <t>ガイシャ</t>
    </rPh>
    <phoneticPr fontId="1"/>
  </si>
  <si>
    <t>単 価 表</t>
    <rPh sb="4" eb="5">
      <t>ヒョウ</t>
    </rPh>
    <phoneticPr fontId="1"/>
  </si>
  <si>
    <t>予定利用量･単価（定価）</t>
    <rPh sb="0" eb="2">
      <t>ヨテイ</t>
    </rPh>
    <rPh sb="2" eb="4">
      <t>リヨウ</t>
    </rPh>
    <rPh sb="4" eb="5">
      <t>リョウ</t>
    </rPh>
    <rPh sb="6" eb="8">
      <t>タンカ</t>
    </rPh>
    <rPh sb="9" eb="10">
      <t>サダム</t>
    </rPh>
    <rPh sb="10" eb="11">
      <t>アタイ</t>
    </rPh>
    <phoneticPr fontId="1"/>
  </si>
  <si>
    <r>
      <rPr>
        <sz val="10"/>
        <rFont val="ＭＳ 明朝"/>
        <family val="1"/>
        <charset val="128"/>
      </rPr>
      <t>予定利用量</t>
    </r>
    <r>
      <rPr>
        <sz val="11"/>
        <rFont val="ＭＳ 明朝"/>
        <family val="1"/>
        <charset val="128"/>
      </rPr>
      <t xml:space="preserve">
 ⒜</t>
    </r>
    <rPh sb="0" eb="4">
      <t>ヨテイリヨウ</t>
    </rPh>
    <rPh sb="4" eb="5">
      <t>リョウ</t>
    </rPh>
    <phoneticPr fontId="1"/>
  </si>
  <si>
    <t>3) 予定利用量は、業務期間全体の参考値であり実際の利用量の増減にかかわらず、単価の変更は</t>
    <rPh sb="3" eb="5">
      <t>ヨテイ</t>
    </rPh>
    <rPh sb="39" eb="41">
      <t>タンカ</t>
    </rPh>
    <rPh sb="42" eb="44">
      <t>ヘンコウ</t>
    </rPh>
    <phoneticPr fontId="1"/>
  </si>
  <si>
    <t>　原則として行わないものとする。</t>
    <rPh sb="1" eb="3">
      <t>ゲンソク</t>
    </rPh>
    <phoneticPr fontId="1"/>
  </si>
  <si>
    <t>6) AWSの標準単価は、令和8年2月12日時点にAWS公式ウェブサイトに掲載されているものとし、</t>
    <phoneticPr fontId="1"/>
  </si>
  <si>
    <t>　入札は当該標準単価に基づいて行うものとする。</t>
    <phoneticPr fontId="1"/>
  </si>
  <si>
    <t>　　なお、入札の前後または業務期間中に標準単価が変更された場合は、変更後の標準単価に入札</t>
    <rPh sb="8" eb="10">
      <t>ゼンゴ</t>
    </rPh>
    <rPh sb="13" eb="18">
      <t>ギョウムキカンチュウ</t>
    </rPh>
    <rPh sb="19" eb="23">
      <t>ヒョウジュンタンカ</t>
    </rPh>
    <rPh sb="24" eb="26">
      <t>ヘンコウ</t>
    </rPh>
    <rPh sb="29" eb="31">
      <t>バアイ</t>
    </rPh>
    <rPh sb="33" eb="36">
      <t>ヘンコウゴ</t>
    </rPh>
    <rPh sb="37" eb="41">
      <t>ヒョウジュンタンカ</t>
    </rPh>
    <rPh sb="42" eb="44">
      <t>ニュウサツ</t>
    </rPh>
    <phoneticPr fontId="1"/>
  </si>
  <si>
    <t>　時に決定した割引率を適用して提供するものとする。</t>
    <rPh sb="1" eb="2">
      <t>ジ</t>
    </rPh>
    <rPh sb="3" eb="5">
      <t>ケッテイ</t>
    </rPh>
    <rPh sb="7" eb="10">
      <t>ワリビキリツ</t>
    </rPh>
    <rPh sb="11" eb="13">
      <t>テキヨウ</t>
    </rPh>
    <rPh sb="15" eb="17">
      <t>テイキョウ</t>
    </rPh>
    <phoneticPr fontId="1"/>
  </si>
  <si>
    <r>
      <t>為替レート</t>
    </r>
    <r>
      <rPr>
        <b/>
        <sz val="11"/>
        <rFont val="ＭＳ 明朝"/>
        <family val="1"/>
        <charset val="128"/>
      </rPr>
      <t xml:space="preserve"> 157.78</t>
    </r>
    <r>
      <rPr>
        <sz val="11"/>
        <rFont val="ＭＳ 明朝"/>
        <family val="1"/>
        <charset val="128"/>
      </rPr>
      <t>（円/USD）
⒟</t>
    </r>
    <rPh sb="0" eb="2">
      <t>カワセ</t>
    </rPh>
    <phoneticPr fontId="1"/>
  </si>
  <si>
    <t>　１月分の月中平均TTS 157.78円/ドルを適用する。</t>
    <phoneticPr fontId="1"/>
  </si>
  <si>
    <t>※ 各項目 1)～35)の金額(円) ⒡の算出は、小終点以下第３位を切捨てるものとし、各項目の合計は円未満切捨てとする。</t>
    <phoneticPr fontId="1"/>
  </si>
  <si>
    <t>33)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</si>
</sst>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0"/>
    <numFmt numFmtId="177" formatCode="#,##0.00000"/>
    <numFmt numFmtId="178" formatCode="#,##0_ "/>
    <numFmt numFmtId="179" formatCode="#,##0.00_);[Red]\(#,##0.00\)"/>
    <numFmt numFmtId="180" formatCode="#,##0_);[Red]\(#,##0\)"/>
    <numFmt numFmtId="181" formatCode="0.00_ "/>
    <numFmt numFmtId="182" formatCode="0_ "/>
    <numFmt numFmtId="183" formatCode="0.00000_);[Red]\(0.00000\)"/>
    <numFmt numFmtId="184" formatCode="#,##0.00000_);[Red]\(#,##0.00000\)"/>
  </numFmts>
  <fonts count="17" x14ac:knownFonts="1">
    <font>
      <sz val="10"/>
      <color theme="1"/>
      <name val="Calibri"/>
      <scheme val="minor"/>
    </font>
    <font>
      <sz val="6"/>
      <name val="Calibri"/>
      <family val="3"/>
      <charset val="128"/>
      <scheme val="minor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trike/>
      <sz val="18"/>
      <name val="ＭＳ 明朝"/>
      <family val="1"/>
      <charset val="128"/>
    </font>
    <font>
      <sz val="14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theme="8" tint="-0.24997711111789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/>
    </xf>
    <xf numFmtId="181" fontId="7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184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184" fontId="10" fillId="2" borderId="24" xfId="0" applyNumberFormat="1" applyFont="1" applyFill="1" applyBorder="1" applyAlignment="1">
      <alignment horizontal="center" vertical="center" wrapText="1"/>
    </xf>
    <xf numFmtId="182" fontId="10" fillId="2" borderId="24" xfId="0" applyNumberFormat="1" applyFont="1" applyFill="1" applyBorder="1" applyAlignment="1">
      <alignment horizontal="center" vertical="center" wrapText="1" shrinkToFit="1"/>
    </xf>
    <xf numFmtId="0" fontId="10" fillId="0" borderId="8" xfId="0" applyFont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34" xfId="0" applyFont="1" applyBorder="1" applyAlignment="1">
      <alignment horizontal="right" vertical="center"/>
    </xf>
    <xf numFmtId="180" fontId="10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0" fillId="2" borderId="24" xfId="0" applyFont="1" applyFill="1" applyBorder="1" applyAlignment="1">
      <alignment horizontal="center" vertical="center" wrapText="1"/>
    </xf>
    <xf numFmtId="180" fontId="10" fillId="0" borderId="22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80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83" fontId="2" fillId="0" borderId="21" xfId="0" applyNumberFormat="1" applyFont="1" applyBorder="1" applyAlignment="1">
      <alignment horizontal="center" vertical="center"/>
    </xf>
    <xf numFmtId="184" fontId="2" fillId="0" borderId="10" xfId="0" applyNumberFormat="1" applyFont="1" applyBorder="1" applyAlignment="1">
      <alignment horizontal="right" vertical="center"/>
    </xf>
    <xf numFmtId="179" fontId="2" fillId="0" borderId="23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8" fillId="0" borderId="1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80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83" fontId="2" fillId="0" borderId="17" xfId="0" applyNumberFormat="1" applyFont="1" applyBorder="1" applyAlignment="1">
      <alignment vertical="center"/>
    </xf>
    <xf numFmtId="184" fontId="2" fillId="0" borderId="13" xfId="0" applyNumberFormat="1" applyFont="1" applyBorder="1" applyAlignment="1">
      <alignment horizontal="right" vertical="center"/>
    </xf>
    <xf numFmtId="179" fontId="2" fillId="0" borderId="18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 shrinkToFit="1"/>
    </xf>
    <xf numFmtId="177" fontId="2" fillId="0" borderId="1" xfId="0" applyNumberFormat="1" applyFont="1" applyBorder="1" applyAlignment="1">
      <alignment horizontal="center" vertical="center"/>
    </xf>
    <xf numFmtId="183" fontId="2" fillId="0" borderId="17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80" fontId="2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183" fontId="2" fillId="0" borderId="20" xfId="0" applyNumberFormat="1" applyFont="1" applyBorder="1" applyAlignment="1">
      <alignment vertical="center"/>
    </xf>
    <xf numFmtId="0" fontId="10" fillId="0" borderId="0" xfId="0" applyFont="1"/>
    <xf numFmtId="0" fontId="10" fillId="0" borderId="33" xfId="0" applyFont="1" applyBorder="1"/>
    <xf numFmtId="0" fontId="10" fillId="2" borderId="2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 indent="1"/>
    </xf>
    <xf numFmtId="0" fontId="2" fillId="0" borderId="13" xfId="0" applyFont="1" applyBorder="1" applyAlignment="1">
      <alignment horizontal="left" inden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181" fontId="16" fillId="0" borderId="13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9" Target="metadata" Type="http://customschemas.google.com/relationships/workbook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885264</xdr:colOff>
      <xdr:row>0</xdr:row>
      <xdr:rowOff>145677</xdr:rowOff>
    </xdr:from>
    <xdr:ext cx="2215958" cy="35907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2381B5-3FCD-4FF2-BF27-9BFFFD50EBC4}"/>
            </a:ext>
          </a:extLst>
        </xdr:cNvPr>
        <xdr:cNvSpPr txBox="1"/>
      </xdr:nvSpPr>
      <xdr:spPr>
        <a:xfrm>
          <a:off x="9659470" y="145677"/>
          <a:ext cx="2215958" cy="359073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様式第３号別表）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DB57-5669-46AE-949D-DB94ABAA5DBA}">
  <sheetPr>
    <tabColor rgb="FF00B050"/>
  </sheetPr>
  <dimension ref="B1:T969"/>
  <sheetViews>
    <sheetView tabSelected="1" view="pageBreakPreview" topLeftCell="A64" zoomScale="85" zoomScaleNormal="100" zoomScaleSheetLayoutView="85" workbookViewId="0">
      <selection activeCell="D61" sqref="D61:K61"/>
    </sheetView>
  </sheetViews>
  <sheetFormatPr defaultColWidth="14.44140625" defaultRowHeight="15" customHeight="1" x14ac:dyDescent="0.3"/>
  <cols>
    <col min="1" max="1" width="0.88671875" style="2" customWidth="1"/>
    <col min="2" max="2" width="4.33203125" style="1" customWidth="1"/>
    <col min="3" max="3" width="0.6640625" style="2" customWidth="1"/>
    <col min="4" max="4" width="68.6640625" style="2" customWidth="1"/>
    <col min="5" max="5" width="11.88671875" style="2" customWidth="1"/>
    <col min="6" max="6" width="9.6640625" style="2" customWidth="1"/>
    <col min="7" max="7" width="13.6640625" style="2" customWidth="1"/>
    <col min="8" max="8" width="18.33203125" style="4" customWidth="1"/>
    <col min="9" max="9" width="13.33203125" style="2" customWidth="1"/>
    <col min="10" max="10" width="16.6640625" style="2" customWidth="1"/>
    <col min="11" max="11" width="12.5546875" style="2" customWidth="1"/>
    <col min="12" max="12" width="2.6640625" style="2" hidden="1" customWidth="1"/>
    <col min="13" max="13" width="71.5546875" style="2" hidden="1" customWidth="1"/>
    <col min="14" max="16" width="0" style="2" hidden="1" customWidth="1"/>
    <col min="17" max="17" width="17.33203125" style="2" hidden="1" customWidth="1"/>
    <col min="18" max="18" width="0.44140625" style="2" hidden="1" customWidth="1"/>
    <col min="19" max="19" width="8.6640625" style="2" hidden="1" customWidth="1"/>
    <col min="20" max="30" width="8.6640625" style="2" customWidth="1"/>
    <col min="31" max="16384" width="14.44140625" style="2"/>
  </cols>
  <sheetData>
    <row r="1" spans="2:17" ht="73.2" customHeight="1" x14ac:dyDescent="0.3"/>
    <row r="2" spans="2:17" ht="30.6" customHeight="1" x14ac:dyDescent="0.3">
      <c r="E2" s="25" t="s">
        <v>163</v>
      </c>
      <c r="K2" s="5"/>
    </row>
    <row r="3" spans="2:17" ht="24.6" customHeight="1" x14ac:dyDescent="0.3">
      <c r="E3" s="3"/>
      <c r="J3" s="33" t="s">
        <v>138</v>
      </c>
      <c r="K3" s="34">
        <v>10</v>
      </c>
    </row>
    <row r="4" spans="2:17" ht="24.6" customHeight="1" x14ac:dyDescent="0.3">
      <c r="D4" s="25" t="s">
        <v>96</v>
      </c>
      <c r="J4" s="33" t="s">
        <v>139</v>
      </c>
      <c r="K4" s="33">
        <v>304</v>
      </c>
    </row>
    <row r="5" spans="2:17" ht="24.6" customHeight="1" x14ac:dyDescent="0.3">
      <c r="D5" s="25" t="s">
        <v>87</v>
      </c>
      <c r="K5" s="7"/>
    </row>
    <row r="6" spans="2:17" ht="24.6" customHeight="1" x14ac:dyDescent="0.3">
      <c r="D6" s="26" t="s">
        <v>162</v>
      </c>
      <c r="K6" s="35">
        <v>156.19999999999999</v>
      </c>
    </row>
    <row r="7" spans="2:17" ht="24.6" customHeight="1" x14ac:dyDescent="0.3">
      <c r="D7" s="8"/>
      <c r="K7" s="7"/>
    </row>
    <row r="8" spans="2:17" ht="24.6" customHeight="1" x14ac:dyDescent="0.3">
      <c r="B8" s="25" t="s">
        <v>77</v>
      </c>
      <c r="D8" s="8"/>
      <c r="K8" s="7"/>
    </row>
    <row r="9" spans="2:17" ht="24" customHeight="1" x14ac:dyDescent="0.3">
      <c r="B9" s="2"/>
      <c r="G9" s="78" t="s">
        <v>172</v>
      </c>
      <c r="H9" s="79"/>
    </row>
    <row r="10" spans="2:17" ht="16.95" customHeight="1" x14ac:dyDescent="0.3">
      <c r="B10" s="6"/>
      <c r="G10" s="80"/>
      <c r="H10" s="81"/>
      <c r="K10" s="9">
        <v>157.78</v>
      </c>
    </row>
    <row r="11" spans="2:17" ht="3" customHeight="1" x14ac:dyDescent="0.3"/>
    <row r="12" spans="2:17" ht="31.2" customHeight="1" x14ac:dyDescent="0.3">
      <c r="B12" s="82" t="s">
        <v>73</v>
      </c>
      <c r="C12" s="84" t="s">
        <v>78</v>
      </c>
      <c r="D12" s="84"/>
      <c r="E12" s="86" t="s">
        <v>164</v>
      </c>
      <c r="F12" s="86"/>
      <c r="G12" s="86"/>
      <c r="H12" s="86"/>
      <c r="I12" s="87" t="s">
        <v>82</v>
      </c>
      <c r="J12" s="70" t="s">
        <v>80</v>
      </c>
      <c r="K12" s="68" t="s">
        <v>75</v>
      </c>
    </row>
    <row r="13" spans="2:17" ht="39" customHeight="1" x14ac:dyDescent="0.3">
      <c r="B13" s="83"/>
      <c r="C13" s="85"/>
      <c r="D13" s="85"/>
      <c r="E13" s="36" t="s">
        <v>165</v>
      </c>
      <c r="F13" s="19" t="s">
        <v>53</v>
      </c>
      <c r="G13" s="21" t="s">
        <v>86</v>
      </c>
      <c r="H13" s="20" t="s">
        <v>93</v>
      </c>
      <c r="I13" s="88"/>
      <c r="J13" s="71"/>
      <c r="K13" s="69"/>
      <c r="L13" s="10"/>
      <c r="M13" s="11" t="s">
        <v>0</v>
      </c>
      <c r="N13" s="11" t="s">
        <v>1</v>
      </c>
      <c r="O13" s="11" t="s">
        <v>2</v>
      </c>
      <c r="P13" s="11" t="s">
        <v>50</v>
      </c>
      <c r="Q13" s="11" t="s">
        <v>3</v>
      </c>
    </row>
    <row r="14" spans="2:17" ht="22.2" customHeight="1" x14ac:dyDescent="0.15">
      <c r="B14" s="74" t="s">
        <v>72</v>
      </c>
      <c r="C14" s="75"/>
      <c r="D14" s="75"/>
      <c r="E14" s="39"/>
      <c r="F14" s="40"/>
      <c r="G14" s="41"/>
      <c r="H14" s="42"/>
      <c r="I14" s="40"/>
      <c r="J14" s="43"/>
      <c r="K14" s="44"/>
      <c r="L14" s="45"/>
      <c r="M14" s="46"/>
      <c r="N14" s="47"/>
      <c r="O14" s="47"/>
      <c r="P14" s="47"/>
      <c r="Q14" s="47"/>
    </row>
    <row r="15" spans="2:17" ht="22.2" customHeight="1" x14ac:dyDescent="0.3">
      <c r="B15" s="48" t="s">
        <v>61</v>
      </c>
      <c r="C15" s="49"/>
      <c r="D15" s="50" t="s">
        <v>107</v>
      </c>
      <c r="E15" s="51">
        <v>20000</v>
      </c>
      <c r="F15" s="52" t="s">
        <v>4</v>
      </c>
      <c r="G15" s="53">
        <v>9.5000000000000001E-2</v>
      </c>
      <c r="H15" s="54">
        <v>1900</v>
      </c>
      <c r="I15" s="89"/>
      <c r="J15" s="55">
        <f>ROUNDDOWN(H15*157.78*I15,2)</f>
        <v>0</v>
      </c>
      <c r="K15" s="56"/>
      <c r="L15" s="45"/>
      <c r="M15" s="46" t="s">
        <v>46</v>
      </c>
      <c r="N15" s="57" t="s">
        <v>5</v>
      </c>
      <c r="O15" s="47">
        <v>9.5000000000000001E-2</v>
      </c>
      <c r="P15" s="57" t="s">
        <v>5</v>
      </c>
      <c r="Q15" s="47">
        <f t="shared" ref="Q15:Q21" si="0">O15*$K$6</f>
        <v>14.838999999999999</v>
      </c>
    </row>
    <row r="16" spans="2:17" ht="22.2" customHeight="1" x14ac:dyDescent="0.3">
      <c r="B16" s="48" t="s">
        <v>62</v>
      </c>
      <c r="C16" s="49"/>
      <c r="D16" s="50" t="s">
        <v>108</v>
      </c>
      <c r="E16" s="51">
        <v>16000</v>
      </c>
      <c r="F16" s="52" t="s">
        <v>4</v>
      </c>
      <c r="G16" s="53">
        <v>9.5000000000000001E-2</v>
      </c>
      <c r="H16" s="54">
        <v>1520</v>
      </c>
      <c r="I16" s="89"/>
      <c r="J16" s="55">
        <f t="shared" ref="J16:J44" si="1">ROUNDDOWN(H16*157.78*I16,2)</f>
        <v>0</v>
      </c>
      <c r="K16" s="56"/>
      <c r="L16" s="45"/>
      <c r="M16" s="46" t="s">
        <v>6</v>
      </c>
      <c r="N16" s="57" t="s">
        <v>5</v>
      </c>
      <c r="O16" s="47">
        <v>9.5000000000000001E-2</v>
      </c>
      <c r="P16" s="57" t="s">
        <v>5</v>
      </c>
      <c r="Q16" s="47">
        <f t="shared" si="0"/>
        <v>14.838999999999999</v>
      </c>
    </row>
    <row r="17" spans="2:17" ht="22.2" customHeight="1" x14ac:dyDescent="0.3">
      <c r="B17" s="48" t="s">
        <v>63</v>
      </c>
      <c r="C17" s="49"/>
      <c r="D17" s="50" t="s">
        <v>104</v>
      </c>
      <c r="E17" s="51">
        <v>7296</v>
      </c>
      <c r="F17" s="52" t="s">
        <v>51</v>
      </c>
      <c r="G17" s="53">
        <v>8.2240000000000002</v>
      </c>
      <c r="H17" s="54">
        <v>60002.304000000004</v>
      </c>
      <c r="I17" s="89"/>
      <c r="J17" s="55">
        <f t="shared" si="1"/>
        <v>0</v>
      </c>
      <c r="K17" s="56" t="s">
        <v>54</v>
      </c>
      <c r="L17" s="45"/>
      <c r="M17" s="46" t="s">
        <v>7</v>
      </c>
      <c r="N17" s="47">
        <f>G17</f>
        <v>8.2240000000000002</v>
      </c>
      <c r="O17" s="47">
        <f>N17*720</f>
        <v>5921.28</v>
      </c>
      <c r="P17" s="47">
        <f>N17*$K$6</f>
        <v>1284.5888</v>
      </c>
      <c r="Q17" s="47">
        <f t="shared" si="0"/>
        <v>924903.93599999987</v>
      </c>
    </row>
    <row r="18" spans="2:17" ht="22.2" customHeight="1" x14ac:dyDescent="0.3">
      <c r="B18" s="48" t="s">
        <v>64</v>
      </c>
      <c r="C18" s="49"/>
      <c r="D18" s="50" t="s">
        <v>105</v>
      </c>
      <c r="E18" s="51">
        <v>7296</v>
      </c>
      <c r="F18" s="52" t="s">
        <v>51</v>
      </c>
      <c r="G18" s="53">
        <v>2.056</v>
      </c>
      <c r="H18" s="54">
        <v>15000.576000000001</v>
      </c>
      <c r="I18" s="89"/>
      <c r="J18" s="55">
        <f t="shared" si="1"/>
        <v>0</v>
      </c>
      <c r="K18" s="56" t="s">
        <v>54</v>
      </c>
      <c r="L18" s="45"/>
      <c r="M18" s="46" t="s">
        <v>8</v>
      </c>
      <c r="N18" s="47">
        <f>G18</f>
        <v>2.056</v>
      </c>
      <c r="O18" s="47">
        <f t="shared" ref="O18:O19" si="2">N18*720</f>
        <v>1480.32</v>
      </c>
      <c r="P18" s="47">
        <f>N18*$K$6</f>
        <v>321.1472</v>
      </c>
      <c r="Q18" s="47">
        <f t="shared" si="0"/>
        <v>231225.98399999997</v>
      </c>
    </row>
    <row r="19" spans="2:17" ht="22.2" customHeight="1" x14ac:dyDescent="0.3">
      <c r="B19" s="48" t="s">
        <v>65</v>
      </c>
      <c r="C19" s="49"/>
      <c r="D19" s="50" t="s">
        <v>106</v>
      </c>
      <c r="E19" s="51">
        <v>7296</v>
      </c>
      <c r="F19" s="52" t="s">
        <v>51</v>
      </c>
      <c r="G19" s="53">
        <v>1.028</v>
      </c>
      <c r="H19" s="54">
        <v>7500.2879999999996</v>
      </c>
      <c r="I19" s="89"/>
      <c r="J19" s="55">
        <f t="shared" si="1"/>
        <v>0</v>
      </c>
      <c r="K19" s="56" t="s">
        <v>54</v>
      </c>
      <c r="L19" s="45"/>
      <c r="M19" s="46"/>
      <c r="N19" s="47">
        <f>G19</f>
        <v>1.028</v>
      </c>
      <c r="O19" s="47">
        <f t="shared" si="2"/>
        <v>740.16</v>
      </c>
      <c r="P19" s="47">
        <f>N19*$K$6</f>
        <v>160.5736</v>
      </c>
      <c r="Q19" s="47">
        <f t="shared" si="0"/>
        <v>115612.99199999998</v>
      </c>
    </row>
    <row r="20" spans="2:17" ht="22.2" customHeight="1" x14ac:dyDescent="0.3">
      <c r="B20" s="48" t="s">
        <v>97</v>
      </c>
      <c r="C20" s="49"/>
      <c r="D20" s="50" t="s">
        <v>102</v>
      </c>
      <c r="E20" s="51">
        <v>20000</v>
      </c>
      <c r="F20" s="52" t="s">
        <v>4</v>
      </c>
      <c r="G20" s="53">
        <v>0.27600000000000002</v>
      </c>
      <c r="H20" s="54">
        <v>5520.0000000000009</v>
      </c>
      <c r="I20" s="89"/>
      <c r="J20" s="55">
        <f t="shared" si="1"/>
        <v>0</v>
      </c>
      <c r="K20" s="56" t="s">
        <v>136</v>
      </c>
      <c r="L20" s="45"/>
      <c r="M20" s="46" t="s">
        <v>9</v>
      </c>
      <c r="N20" s="57" t="s">
        <v>5</v>
      </c>
      <c r="O20" s="47">
        <v>0.27600000000000002</v>
      </c>
      <c r="P20" s="57" t="s">
        <v>5</v>
      </c>
      <c r="Q20" s="47">
        <f t="shared" si="0"/>
        <v>43.111200000000004</v>
      </c>
    </row>
    <row r="21" spans="2:17" ht="22.2" customHeight="1" x14ac:dyDescent="0.3">
      <c r="B21" s="48" t="s">
        <v>66</v>
      </c>
      <c r="C21" s="49"/>
      <c r="D21" s="50" t="s">
        <v>103</v>
      </c>
      <c r="E21" s="51">
        <v>8000</v>
      </c>
      <c r="F21" s="52" t="s">
        <v>4</v>
      </c>
      <c r="G21" s="53">
        <v>0.13800000000000001</v>
      </c>
      <c r="H21" s="54">
        <v>1104</v>
      </c>
      <c r="I21" s="89"/>
      <c r="J21" s="55">
        <f t="shared" si="1"/>
        <v>0</v>
      </c>
      <c r="K21" s="56" t="s">
        <v>136</v>
      </c>
      <c r="L21" s="45"/>
      <c r="M21" s="46" t="s">
        <v>9</v>
      </c>
      <c r="N21" s="57" t="s">
        <v>5</v>
      </c>
      <c r="O21" s="47">
        <v>0.27600000000000002</v>
      </c>
      <c r="P21" s="57" t="s">
        <v>5</v>
      </c>
      <c r="Q21" s="47">
        <f t="shared" si="0"/>
        <v>43.111200000000004</v>
      </c>
    </row>
    <row r="22" spans="2:17" ht="22.2" customHeight="1" x14ac:dyDescent="0.15">
      <c r="B22" s="76" t="s">
        <v>10</v>
      </c>
      <c r="C22" s="77"/>
      <c r="D22" s="77"/>
      <c r="E22" s="51"/>
      <c r="F22" s="52"/>
      <c r="G22" s="58"/>
      <c r="H22" s="54"/>
      <c r="I22" s="59"/>
      <c r="J22" s="55"/>
      <c r="K22" s="56"/>
      <c r="L22" s="45"/>
      <c r="M22" s="46"/>
      <c r="N22" s="47"/>
      <c r="O22" s="47"/>
      <c r="P22" s="47"/>
      <c r="Q22" s="47"/>
    </row>
    <row r="23" spans="2:17" ht="22.2" customHeight="1" x14ac:dyDescent="0.3">
      <c r="B23" s="48" t="s">
        <v>67</v>
      </c>
      <c r="C23" s="49"/>
      <c r="D23" s="50" t="s">
        <v>100</v>
      </c>
      <c r="E23" s="51">
        <v>21888</v>
      </c>
      <c r="F23" s="52" t="s">
        <v>51</v>
      </c>
      <c r="G23" s="53">
        <v>0.48799999999999999</v>
      </c>
      <c r="H23" s="54">
        <v>10681.343999999999</v>
      </c>
      <c r="I23" s="89"/>
      <c r="J23" s="55">
        <f t="shared" si="1"/>
        <v>0</v>
      </c>
      <c r="K23" s="56" t="s">
        <v>55</v>
      </c>
      <c r="L23" s="45"/>
      <c r="M23" s="46" t="s">
        <v>11</v>
      </c>
      <c r="N23" s="47">
        <f>G23</f>
        <v>0.48799999999999999</v>
      </c>
      <c r="O23" s="47">
        <f t="shared" ref="O23:O25" si="3">N23*720</f>
        <v>351.36</v>
      </c>
      <c r="P23" s="47">
        <f t="shared" ref="P23:Q25" si="4">N23*$K$6</f>
        <v>76.225599999999986</v>
      </c>
      <c r="Q23" s="47">
        <f t="shared" si="4"/>
        <v>54882.432000000001</v>
      </c>
    </row>
    <row r="24" spans="2:17" ht="22.2" customHeight="1" x14ac:dyDescent="0.3">
      <c r="B24" s="48" t="s">
        <v>98</v>
      </c>
      <c r="C24" s="49"/>
      <c r="D24" s="50" t="s">
        <v>101</v>
      </c>
      <c r="E24" s="51">
        <v>29184</v>
      </c>
      <c r="F24" s="52" t="s">
        <v>51</v>
      </c>
      <c r="G24" s="53">
        <v>0.24399999999999999</v>
      </c>
      <c r="H24" s="54">
        <v>7120.8959999999997</v>
      </c>
      <c r="I24" s="89"/>
      <c r="J24" s="55">
        <f t="shared" si="1"/>
        <v>0</v>
      </c>
      <c r="K24" s="56" t="s">
        <v>55</v>
      </c>
      <c r="L24" s="45"/>
      <c r="M24" s="46" t="s">
        <v>12</v>
      </c>
      <c r="N24" s="47">
        <f>G24</f>
        <v>0.24399999999999999</v>
      </c>
      <c r="O24" s="47">
        <f t="shared" si="3"/>
        <v>175.68</v>
      </c>
      <c r="P24" s="47">
        <f t="shared" si="4"/>
        <v>38.112799999999993</v>
      </c>
      <c r="Q24" s="47">
        <f t="shared" si="4"/>
        <v>27441.216</v>
      </c>
    </row>
    <row r="25" spans="2:17" ht="22.2" customHeight="1" x14ac:dyDescent="0.3">
      <c r="B25" s="48" t="s">
        <v>151</v>
      </c>
      <c r="C25" s="49"/>
      <c r="D25" s="50" t="s">
        <v>150</v>
      </c>
      <c r="E25" s="51">
        <v>7296</v>
      </c>
      <c r="F25" s="52" t="s">
        <v>51</v>
      </c>
      <c r="G25" s="53">
        <v>0.18079999999999999</v>
      </c>
      <c r="H25" s="54">
        <v>1319.1168</v>
      </c>
      <c r="I25" s="89"/>
      <c r="J25" s="55">
        <f t="shared" si="1"/>
        <v>0</v>
      </c>
      <c r="K25" s="56" t="s">
        <v>55</v>
      </c>
      <c r="L25" s="45"/>
      <c r="M25" s="46" t="s">
        <v>12</v>
      </c>
      <c r="N25" s="47">
        <f>G25</f>
        <v>0.18079999999999999</v>
      </c>
      <c r="O25" s="47">
        <f t="shared" si="3"/>
        <v>130.17599999999999</v>
      </c>
      <c r="P25" s="47">
        <f t="shared" si="4"/>
        <v>28.240959999999998</v>
      </c>
      <c r="Q25" s="47">
        <f t="shared" si="4"/>
        <v>20333.491199999997</v>
      </c>
    </row>
    <row r="26" spans="2:17" ht="21.6" customHeight="1" x14ac:dyDescent="0.3">
      <c r="B26" s="48" t="s">
        <v>99</v>
      </c>
      <c r="C26" s="49"/>
      <c r="D26" s="50" t="s">
        <v>74</v>
      </c>
      <c r="E26" s="51">
        <v>125000</v>
      </c>
      <c r="F26" s="52" t="s">
        <v>13</v>
      </c>
      <c r="G26" s="53">
        <v>4.8000000000000001E-2</v>
      </c>
      <c r="H26" s="54">
        <v>6000</v>
      </c>
      <c r="I26" s="89"/>
      <c r="J26" s="55">
        <f t="shared" si="1"/>
        <v>0</v>
      </c>
      <c r="K26" s="56"/>
      <c r="L26" s="45"/>
      <c r="M26" s="46" t="s">
        <v>14</v>
      </c>
      <c r="N26" s="57" t="s">
        <v>5</v>
      </c>
      <c r="O26" s="47">
        <v>4.8000000000000001E-2</v>
      </c>
      <c r="P26" s="57" t="s">
        <v>5</v>
      </c>
      <c r="Q26" s="47">
        <f>O26*$K$6</f>
        <v>7.4975999999999994</v>
      </c>
    </row>
    <row r="27" spans="2:17" ht="22.2" customHeight="1" x14ac:dyDescent="0.3">
      <c r="B27" s="48" t="s">
        <v>130</v>
      </c>
      <c r="C27" s="49"/>
      <c r="D27" s="50" t="s">
        <v>15</v>
      </c>
      <c r="E27" s="51">
        <v>1350</v>
      </c>
      <c r="F27" s="52" t="s">
        <v>4</v>
      </c>
      <c r="G27" s="53">
        <v>0.05</v>
      </c>
      <c r="H27" s="54">
        <v>67.5</v>
      </c>
      <c r="I27" s="89"/>
      <c r="J27" s="55">
        <f t="shared" si="1"/>
        <v>0</v>
      </c>
      <c r="K27" s="56"/>
      <c r="L27" s="45"/>
      <c r="M27" s="46" t="s">
        <v>16</v>
      </c>
      <c r="N27" s="57" t="s">
        <v>5</v>
      </c>
      <c r="O27" s="47">
        <v>0.05</v>
      </c>
      <c r="P27" s="57" t="s">
        <v>5</v>
      </c>
      <c r="Q27" s="47">
        <f>O27*$K$6</f>
        <v>7.81</v>
      </c>
    </row>
    <row r="28" spans="2:17" ht="22.2" customHeight="1" x14ac:dyDescent="0.3">
      <c r="B28" s="48" t="s">
        <v>152</v>
      </c>
      <c r="C28" s="49"/>
      <c r="D28" s="50" t="s">
        <v>17</v>
      </c>
      <c r="E28" s="51">
        <v>18000</v>
      </c>
      <c r="F28" s="52" t="s">
        <v>4</v>
      </c>
      <c r="G28" s="53">
        <v>9.6000000000000002E-2</v>
      </c>
      <c r="H28" s="54">
        <v>1728</v>
      </c>
      <c r="I28" s="89"/>
      <c r="J28" s="55">
        <f t="shared" si="1"/>
        <v>0</v>
      </c>
      <c r="K28" s="56" t="s">
        <v>136</v>
      </c>
      <c r="L28" s="45"/>
      <c r="M28" s="46" t="s">
        <v>18</v>
      </c>
      <c r="N28" s="57" t="s">
        <v>5</v>
      </c>
      <c r="O28" s="47">
        <v>9.6000000000000002E-2</v>
      </c>
      <c r="P28" s="57" t="s">
        <v>5</v>
      </c>
      <c r="Q28" s="47">
        <f>O28*$K$6</f>
        <v>14.995199999999999</v>
      </c>
    </row>
    <row r="29" spans="2:17" ht="22.2" customHeight="1" x14ac:dyDescent="0.15">
      <c r="B29" s="76" t="s">
        <v>19</v>
      </c>
      <c r="C29" s="77"/>
      <c r="D29" s="77"/>
      <c r="E29" s="51"/>
      <c r="F29" s="52"/>
      <c r="G29" s="58"/>
      <c r="H29" s="54"/>
      <c r="I29" s="59"/>
      <c r="J29" s="55"/>
      <c r="K29" s="56"/>
      <c r="L29" s="45"/>
      <c r="M29" s="46"/>
      <c r="N29" s="47"/>
      <c r="O29" s="47"/>
      <c r="P29" s="47"/>
      <c r="Q29" s="47"/>
    </row>
    <row r="30" spans="2:17" ht="22.2" customHeight="1" x14ac:dyDescent="0.3">
      <c r="B30" s="48" t="s">
        <v>68</v>
      </c>
      <c r="C30" s="49"/>
      <c r="D30" s="50" t="s">
        <v>109</v>
      </c>
      <c r="E30" s="51">
        <v>7296</v>
      </c>
      <c r="F30" s="52" t="s">
        <v>51</v>
      </c>
      <c r="G30" s="53">
        <v>8.0000000000000002E-3</v>
      </c>
      <c r="H30" s="54">
        <v>58.368000000000002</v>
      </c>
      <c r="I30" s="89"/>
      <c r="J30" s="55">
        <f t="shared" si="1"/>
        <v>0</v>
      </c>
      <c r="K30" s="56" t="s">
        <v>56</v>
      </c>
      <c r="L30" s="45"/>
      <c r="M30" s="46" t="s">
        <v>20</v>
      </c>
      <c r="N30" s="47">
        <f>G30</f>
        <v>8.0000000000000002E-3</v>
      </c>
      <c r="O30" s="47">
        <f t="shared" ref="O30:O32" si="5">N30*720</f>
        <v>5.76</v>
      </c>
      <c r="P30" s="47">
        <f t="shared" ref="P30:Q32" si="6">N30*$K$6</f>
        <v>1.2496</v>
      </c>
      <c r="Q30" s="47">
        <f t="shared" si="6"/>
        <v>899.71199999999988</v>
      </c>
    </row>
    <row r="31" spans="2:17" ht="22.2" customHeight="1" x14ac:dyDescent="0.3">
      <c r="B31" s="48" t="s">
        <v>148</v>
      </c>
      <c r="C31" s="49"/>
      <c r="D31" s="50" t="s">
        <v>110</v>
      </c>
      <c r="E31" s="51">
        <v>21888</v>
      </c>
      <c r="F31" s="52" t="s">
        <v>51</v>
      </c>
      <c r="G31" s="53">
        <v>2.4299999999999999E-2</v>
      </c>
      <c r="H31" s="54">
        <v>531.87839999999994</v>
      </c>
      <c r="I31" s="89"/>
      <c r="J31" s="55">
        <f t="shared" si="1"/>
        <v>0</v>
      </c>
      <c r="K31" s="56" t="s">
        <v>57</v>
      </c>
      <c r="L31" s="45"/>
      <c r="M31" s="46" t="s">
        <v>21</v>
      </c>
      <c r="N31" s="47">
        <f>G31</f>
        <v>2.4299999999999999E-2</v>
      </c>
      <c r="O31" s="47">
        <f t="shared" si="5"/>
        <v>17.495999999999999</v>
      </c>
      <c r="P31" s="47">
        <f t="shared" si="6"/>
        <v>3.7956599999999994</v>
      </c>
      <c r="Q31" s="47">
        <f t="shared" si="6"/>
        <v>2732.8751999999995</v>
      </c>
    </row>
    <row r="32" spans="2:17" ht="22.2" customHeight="1" x14ac:dyDescent="0.3">
      <c r="B32" s="48" t="s">
        <v>117</v>
      </c>
      <c r="C32" s="49"/>
      <c r="D32" s="50" t="s">
        <v>149</v>
      </c>
      <c r="E32" s="51">
        <v>29184</v>
      </c>
      <c r="F32" s="52" t="s">
        <v>51</v>
      </c>
      <c r="G32" s="53">
        <v>2.4299999999999999E-2</v>
      </c>
      <c r="H32" s="54">
        <v>709.1712</v>
      </c>
      <c r="I32" s="89"/>
      <c r="J32" s="55">
        <f t="shared" si="1"/>
        <v>0</v>
      </c>
      <c r="K32" s="56" t="s">
        <v>57</v>
      </c>
      <c r="L32" s="45"/>
      <c r="M32" s="46" t="s">
        <v>21</v>
      </c>
      <c r="N32" s="47">
        <f>G32</f>
        <v>2.4299999999999999E-2</v>
      </c>
      <c r="O32" s="47">
        <f t="shared" si="5"/>
        <v>17.495999999999999</v>
      </c>
      <c r="P32" s="47">
        <f t="shared" si="6"/>
        <v>3.7956599999999994</v>
      </c>
      <c r="Q32" s="47">
        <f t="shared" si="6"/>
        <v>2732.8751999999995</v>
      </c>
    </row>
    <row r="33" spans="2:17" ht="22.2" customHeight="1" x14ac:dyDescent="0.15">
      <c r="B33" s="76" t="s">
        <v>126</v>
      </c>
      <c r="C33" s="77"/>
      <c r="D33" s="77"/>
      <c r="E33" s="51"/>
      <c r="F33" s="52"/>
      <c r="G33" s="58"/>
      <c r="H33" s="54"/>
      <c r="I33" s="59"/>
      <c r="J33" s="55"/>
      <c r="K33" s="56"/>
      <c r="L33" s="45"/>
      <c r="M33" s="46"/>
      <c r="N33" s="47"/>
      <c r="O33" s="47"/>
      <c r="P33" s="47"/>
      <c r="Q33" s="47"/>
    </row>
    <row r="34" spans="2:17" ht="22.2" customHeight="1" x14ac:dyDescent="0.3">
      <c r="B34" s="48" t="s">
        <v>69</v>
      </c>
      <c r="C34" s="49"/>
      <c r="D34" s="50" t="s">
        <v>128</v>
      </c>
      <c r="E34" s="51">
        <v>1</v>
      </c>
      <c r="F34" s="52" t="s">
        <v>127</v>
      </c>
      <c r="G34" s="53">
        <v>54</v>
      </c>
      <c r="H34" s="54">
        <v>54</v>
      </c>
      <c r="I34" s="89"/>
      <c r="J34" s="55">
        <f t="shared" si="1"/>
        <v>0</v>
      </c>
      <c r="K34" s="56"/>
      <c r="L34" s="45"/>
      <c r="M34" s="46" t="s">
        <v>22</v>
      </c>
      <c r="N34" s="57" t="s">
        <v>5</v>
      </c>
      <c r="O34" s="57" t="s">
        <v>5</v>
      </c>
      <c r="P34" s="57" t="s">
        <v>5</v>
      </c>
      <c r="Q34" s="57" t="s">
        <v>5</v>
      </c>
    </row>
    <row r="35" spans="2:17" ht="22.2" customHeight="1" x14ac:dyDescent="0.3">
      <c r="B35" s="48" t="s">
        <v>153</v>
      </c>
      <c r="C35" s="49"/>
      <c r="D35" s="50" t="s">
        <v>129</v>
      </c>
      <c r="E35" s="51">
        <v>10</v>
      </c>
      <c r="F35" s="52" t="s">
        <v>47</v>
      </c>
      <c r="G35" s="53">
        <v>0.5</v>
      </c>
      <c r="H35" s="54">
        <v>5</v>
      </c>
      <c r="I35" s="89"/>
      <c r="J35" s="55">
        <f t="shared" si="1"/>
        <v>0</v>
      </c>
      <c r="K35" s="56" t="s">
        <v>141</v>
      </c>
      <c r="L35" s="45"/>
      <c r="M35" s="46" t="s">
        <v>23</v>
      </c>
      <c r="N35" s="57" t="s">
        <v>5</v>
      </c>
      <c r="O35" s="47">
        <f>G35</f>
        <v>0.5</v>
      </c>
      <c r="P35" s="57" t="s">
        <v>5</v>
      </c>
      <c r="Q35" s="47">
        <f>O35*$K$6</f>
        <v>78.099999999999994</v>
      </c>
    </row>
    <row r="36" spans="2:17" ht="22.2" customHeight="1" x14ac:dyDescent="0.3">
      <c r="B36" s="48" t="s">
        <v>118</v>
      </c>
      <c r="C36" s="49"/>
      <c r="D36" s="50" t="s">
        <v>132</v>
      </c>
      <c r="E36" s="51">
        <v>10</v>
      </c>
      <c r="F36" s="52" t="s">
        <v>47</v>
      </c>
      <c r="G36" s="53">
        <v>0.4</v>
      </c>
      <c r="H36" s="54">
        <v>4</v>
      </c>
      <c r="I36" s="89"/>
      <c r="J36" s="55">
        <f t="shared" si="1"/>
        <v>0</v>
      </c>
      <c r="K36" s="56" t="s">
        <v>140</v>
      </c>
      <c r="L36" s="45"/>
      <c r="M36" s="46"/>
      <c r="N36" s="57" t="s">
        <v>5</v>
      </c>
      <c r="O36" s="47">
        <f>G36</f>
        <v>0.4</v>
      </c>
      <c r="P36" s="57" t="s">
        <v>5</v>
      </c>
      <c r="Q36" s="47">
        <f>O36*$K$6</f>
        <v>62.48</v>
      </c>
    </row>
    <row r="37" spans="2:17" ht="22.2" customHeight="1" x14ac:dyDescent="0.15">
      <c r="B37" s="76" t="s">
        <v>131</v>
      </c>
      <c r="C37" s="77"/>
      <c r="D37" s="77"/>
      <c r="E37" s="51"/>
      <c r="F37" s="52"/>
      <c r="G37" s="58"/>
      <c r="H37" s="54"/>
      <c r="I37" s="59"/>
      <c r="J37" s="55"/>
      <c r="K37" s="56"/>
      <c r="L37" s="45"/>
      <c r="M37" s="46"/>
      <c r="N37" s="47"/>
      <c r="O37" s="47"/>
      <c r="P37" s="47"/>
      <c r="Q37" s="47"/>
    </row>
    <row r="38" spans="2:17" ht="22.2" customHeight="1" x14ac:dyDescent="0.3">
      <c r="B38" s="48" t="s">
        <v>70</v>
      </c>
      <c r="C38" s="49"/>
      <c r="D38" s="50" t="s">
        <v>24</v>
      </c>
      <c r="E38" s="51">
        <v>100</v>
      </c>
      <c r="F38" s="52" t="s">
        <v>4</v>
      </c>
      <c r="G38" s="53">
        <v>0.01</v>
      </c>
      <c r="H38" s="54">
        <v>1</v>
      </c>
      <c r="I38" s="89"/>
      <c r="J38" s="55">
        <f t="shared" si="1"/>
        <v>0</v>
      </c>
      <c r="K38" s="56" t="s">
        <v>142</v>
      </c>
      <c r="L38" s="45"/>
      <c r="M38" s="46" t="s">
        <v>25</v>
      </c>
      <c r="N38" s="57" t="s">
        <v>5</v>
      </c>
      <c r="O38" s="47">
        <v>0.01</v>
      </c>
      <c r="P38" s="47"/>
      <c r="Q38" s="47">
        <f>O38*$K$6</f>
        <v>1.5619999999999998</v>
      </c>
    </row>
    <row r="39" spans="2:17" ht="22.2" customHeight="1" x14ac:dyDescent="0.3">
      <c r="B39" s="48" t="s">
        <v>133</v>
      </c>
      <c r="C39" s="49"/>
      <c r="D39" s="50" t="s">
        <v>26</v>
      </c>
      <c r="E39" s="51">
        <v>100</v>
      </c>
      <c r="F39" s="52" t="s">
        <v>4</v>
      </c>
      <c r="G39" s="53">
        <v>0.01</v>
      </c>
      <c r="H39" s="54">
        <v>1</v>
      </c>
      <c r="I39" s="89"/>
      <c r="J39" s="55">
        <f t="shared" si="1"/>
        <v>0</v>
      </c>
      <c r="K39" s="56" t="s">
        <v>142</v>
      </c>
      <c r="L39" s="45"/>
      <c r="M39" s="46" t="s">
        <v>27</v>
      </c>
      <c r="N39" s="57" t="s">
        <v>5</v>
      </c>
      <c r="O39" s="47">
        <v>0.01</v>
      </c>
      <c r="P39" s="47"/>
      <c r="Q39" s="47">
        <f>O39*$K$6</f>
        <v>1.5619999999999998</v>
      </c>
    </row>
    <row r="40" spans="2:17" ht="22.2" customHeight="1" x14ac:dyDescent="0.3">
      <c r="B40" s="48" t="s">
        <v>119</v>
      </c>
      <c r="C40" s="49"/>
      <c r="D40" s="50" t="s">
        <v>143</v>
      </c>
      <c r="E40" s="51">
        <v>87552</v>
      </c>
      <c r="F40" s="52" t="s">
        <v>51</v>
      </c>
      <c r="G40" s="53">
        <v>5.0000000000000001E-3</v>
      </c>
      <c r="H40" s="54">
        <v>437.76</v>
      </c>
      <c r="I40" s="89"/>
      <c r="J40" s="55">
        <f t="shared" si="1"/>
        <v>0</v>
      </c>
      <c r="K40" s="56" t="s">
        <v>58</v>
      </c>
      <c r="L40" s="45"/>
      <c r="M40" s="46" t="s">
        <v>28</v>
      </c>
      <c r="N40" s="47">
        <v>5.0000000000000001E-3</v>
      </c>
      <c r="O40" s="47">
        <f t="shared" ref="O40:O41" si="7">N40*720</f>
        <v>3.6</v>
      </c>
      <c r="P40" s="47">
        <f>N40*$K$6</f>
        <v>0.78099999999999992</v>
      </c>
      <c r="Q40" s="47">
        <f>O40*$K$6</f>
        <v>562.31999999999994</v>
      </c>
    </row>
    <row r="41" spans="2:17" ht="22.2" customHeight="1" x14ac:dyDescent="0.3">
      <c r="B41" s="48" t="s">
        <v>120</v>
      </c>
      <c r="C41" s="49"/>
      <c r="D41" s="50" t="s">
        <v>29</v>
      </c>
      <c r="E41" s="51">
        <v>87552</v>
      </c>
      <c r="F41" s="52" t="s">
        <v>51</v>
      </c>
      <c r="G41" s="53">
        <v>5.0000000000000001E-3</v>
      </c>
      <c r="H41" s="54">
        <v>437.76</v>
      </c>
      <c r="I41" s="89"/>
      <c r="J41" s="55">
        <f t="shared" si="1"/>
        <v>0</v>
      </c>
      <c r="K41" s="56" t="s">
        <v>58</v>
      </c>
      <c r="L41" s="45"/>
      <c r="M41" s="46" t="s">
        <v>30</v>
      </c>
      <c r="N41" s="47">
        <v>5.0000000000000001E-3</v>
      </c>
      <c r="O41" s="47">
        <f t="shared" si="7"/>
        <v>3.6</v>
      </c>
      <c r="P41" s="47">
        <f>N41*$K$6</f>
        <v>0.78099999999999992</v>
      </c>
      <c r="Q41" s="47">
        <f>O41*$K$6</f>
        <v>562.31999999999994</v>
      </c>
    </row>
    <row r="42" spans="2:17" ht="22.2" customHeight="1" x14ac:dyDescent="0.15">
      <c r="B42" s="76" t="s">
        <v>121</v>
      </c>
      <c r="C42" s="77"/>
      <c r="D42" s="77"/>
      <c r="E42" s="51"/>
      <c r="F42" s="52"/>
      <c r="G42" s="58"/>
      <c r="H42" s="54"/>
      <c r="I42" s="59"/>
      <c r="J42" s="55"/>
      <c r="K42" s="56"/>
      <c r="L42" s="45"/>
      <c r="M42" s="46"/>
      <c r="N42" s="47"/>
      <c r="O42" s="47"/>
      <c r="P42" s="47"/>
      <c r="Q42" s="47"/>
    </row>
    <row r="43" spans="2:17" ht="22.2" customHeight="1" x14ac:dyDescent="0.3">
      <c r="B43" s="48" t="s">
        <v>71</v>
      </c>
      <c r="C43" s="49"/>
      <c r="D43" s="50" t="s">
        <v>122</v>
      </c>
      <c r="E43" s="51">
        <v>10</v>
      </c>
      <c r="F43" s="52" t="s">
        <v>47</v>
      </c>
      <c r="G43" s="53">
        <v>5</v>
      </c>
      <c r="H43" s="54">
        <v>50</v>
      </c>
      <c r="I43" s="89"/>
      <c r="J43" s="55">
        <f t="shared" si="1"/>
        <v>0</v>
      </c>
      <c r="K43" s="56" t="s">
        <v>124</v>
      </c>
      <c r="L43" s="45"/>
      <c r="M43" s="46" t="s">
        <v>22</v>
      </c>
      <c r="N43" s="57" t="s">
        <v>5</v>
      </c>
      <c r="O43" s="47">
        <v>4.1000000000000002E-2</v>
      </c>
      <c r="P43" s="57" t="s">
        <v>5</v>
      </c>
      <c r="Q43" s="47">
        <f>O43*$K$6</f>
        <v>6.4041999999999994</v>
      </c>
    </row>
    <row r="44" spans="2:17" ht="22.2" customHeight="1" x14ac:dyDescent="0.3">
      <c r="B44" s="48" t="s">
        <v>134</v>
      </c>
      <c r="C44" s="49"/>
      <c r="D44" s="50" t="s">
        <v>123</v>
      </c>
      <c r="E44" s="51">
        <v>6200</v>
      </c>
      <c r="F44" s="52" t="s">
        <v>47</v>
      </c>
      <c r="G44" s="53">
        <v>1</v>
      </c>
      <c r="H44" s="54">
        <v>6200</v>
      </c>
      <c r="I44" s="89"/>
      <c r="J44" s="55">
        <f t="shared" si="1"/>
        <v>0</v>
      </c>
      <c r="K44" s="56" t="s">
        <v>125</v>
      </c>
      <c r="L44" s="45"/>
      <c r="M44" s="46" t="s">
        <v>23</v>
      </c>
      <c r="N44" s="47">
        <v>2.9000000000000001E-2</v>
      </c>
      <c r="O44" s="47">
        <f>N44*720</f>
        <v>20.880000000000003</v>
      </c>
      <c r="P44" s="47">
        <f>N44*$K$6</f>
        <v>4.5297999999999998</v>
      </c>
      <c r="Q44" s="47">
        <f>O44*$K$6</f>
        <v>3261.4560000000001</v>
      </c>
    </row>
    <row r="45" spans="2:17" ht="22.2" customHeight="1" x14ac:dyDescent="0.15">
      <c r="B45" s="76" t="s">
        <v>111</v>
      </c>
      <c r="C45" s="77"/>
      <c r="D45" s="77"/>
      <c r="E45" s="51"/>
      <c r="F45" s="52"/>
      <c r="G45" s="58"/>
      <c r="H45" s="54"/>
      <c r="I45" s="59"/>
      <c r="J45" s="55"/>
      <c r="K45" s="56"/>
      <c r="L45" s="45"/>
      <c r="M45" s="46"/>
      <c r="N45" s="47"/>
      <c r="O45" s="47"/>
      <c r="P45" s="47"/>
      <c r="Q45" s="47"/>
    </row>
    <row r="46" spans="2:17" ht="22.2" customHeight="1" x14ac:dyDescent="0.3">
      <c r="B46" s="48" t="s">
        <v>154</v>
      </c>
      <c r="C46" s="49"/>
      <c r="D46" s="50" t="s">
        <v>112</v>
      </c>
      <c r="E46" s="51">
        <v>20000</v>
      </c>
      <c r="F46" s="52" t="s">
        <v>4</v>
      </c>
      <c r="G46" s="53">
        <v>0.27600000000000002</v>
      </c>
      <c r="H46" s="54">
        <v>5520.0000000000009</v>
      </c>
      <c r="I46" s="89"/>
      <c r="J46" s="55">
        <f t="shared" ref="J46:J59" si="8">ROUNDDOWN(H46*157.78*I46,2)</f>
        <v>0</v>
      </c>
      <c r="K46" s="56" t="s">
        <v>144</v>
      </c>
      <c r="L46" s="45"/>
      <c r="M46" s="46" t="s">
        <v>22</v>
      </c>
      <c r="N46" s="57" t="s">
        <v>5</v>
      </c>
      <c r="O46" s="47">
        <v>4.1000000000000002E-2</v>
      </c>
      <c r="P46" s="57" t="s">
        <v>5</v>
      </c>
      <c r="Q46" s="47">
        <f>O46*$K$6</f>
        <v>6.4041999999999994</v>
      </c>
    </row>
    <row r="47" spans="2:17" ht="22.2" customHeight="1" x14ac:dyDescent="0.3">
      <c r="B47" s="48" t="s">
        <v>155</v>
      </c>
      <c r="C47" s="49"/>
      <c r="D47" s="50" t="s">
        <v>113</v>
      </c>
      <c r="E47" s="51">
        <v>60000</v>
      </c>
      <c r="F47" s="52" t="s">
        <v>137</v>
      </c>
      <c r="G47" s="53">
        <v>0.05</v>
      </c>
      <c r="H47" s="54">
        <v>3000</v>
      </c>
      <c r="I47" s="89"/>
      <c r="J47" s="55">
        <f t="shared" si="8"/>
        <v>0</v>
      </c>
      <c r="K47" s="56" t="s">
        <v>144</v>
      </c>
      <c r="L47" s="45"/>
      <c r="M47" s="46" t="s">
        <v>23</v>
      </c>
      <c r="N47" s="57" t="s">
        <v>5</v>
      </c>
      <c r="O47" s="47" t="e">
        <f>N47*720</f>
        <v>#VALUE!</v>
      </c>
      <c r="P47" s="57" t="s">
        <v>5</v>
      </c>
      <c r="Q47" s="47" t="e">
        <f>O47*$K$6</f>
        <v>#VALUE!</v>
      </c>
    </row>
    <row r="48" spans="2:17" ht="22.2" customHeight="1" x14ac:dyDescent="0.3">
      <c r="B48" s="48" t="s">
        <v>156</v>
      </c>
      <c r="C48" s="49"/>
      <c r="D48" s="50" t="s">
        <v>114</v>
      </c>
      <c r="E48" s="51">
        <v>80</v>
      </c>
      <c r="F48" s="52" t="s">
        <v>115</v>
      </c>
      <c r="G48" s="53">
        <v>5.1749999999999998</v>
      </c>
      <c r="H48" s="54">
        <v>414</v>
      </c>
      <c r="I48" s="89"/>
      <c r="J48" s="55">
        <f t="shared" si="8"/>
        <v>0</v>
      </c>
      <c r="K48" s="56" t="s">
        <v>144</v>
      </c>
      <c r="L48" s="45"/>
      <c r="M48" s="46"/>
      <c r="N48" s="47"/>
      <c r="O48" s="47"/>
      <c r="P48" s="47"/>
      <c r="Q48" s="47"/>
    </row>
    <row r="49" spans="2:17" ht="22.2" customHeight="1" x14ac:dyDescent="0.15">
      <c r="B49" s="76" t="s">
        <v>31</v>
      </c>
      <c r="C49" s="77"/>
      <c r="D49" s="77"/>
      <c r="E49" s="51"/>
      <c r="F49" s="52"/>
      <c r="G49" s="58"/>
      <c r="H49" s="54"/>
      <c r="I49" s="59"/>
      <c r="J49" s="55"/>
      <c r="K49" s="56"/>
      <c r="L49" s="45"/>
      <c r="M49" s="46"/>
      <c r="N49" s="47"/>
      <c r="O49" s="47"/>
      <c r="P49" s="47"/>
      <c r="Q49" s="47"/>
    </row>
    <row r="50" spans="2:17" ht="22.2" customHeight="1" x14ac:dyDescent="0.3">
      <c r="B50" s="48" t="s">
        <v>135</v>
      </c>
      <c r="C50" s="49"/>
      <c r="D50" s="50" t="s">
        <v>145</v>
      </c>
      <c r="E50" s="51">
        <v>1000000</v>
      </c>
      <c r="F50" s="52" t="s">
        <v>52</v>
      </c>
      <c r="G50" s="53">
        <v>4.7000000000000002E-3</v>
      </c>
      <c r="H50" s="54">
        <v>4700</v>
      </c>
      <c r="I50" s="89"/>
      <c r="J50" s="55">
        <f t="shared" si="8"/>
        <v>0</v>
      </c>
      <c r="K50" s="56" t="s">
        <v>59</v>
      </c>
      <c r="L50" s="45"/>
      <c r="M50" s="46" t="s">
        <v>32</v>
      </c>
      <c r="N50" s="57" t="s">
        <v>5</v>
      </c>
      <c r="O50" s="47">
        <v>4.7000000000000002E-3</v>
      </c>
      <c r="P50" s="57" t="s">
        <v>5</v>
      </c>
      <c r="Q50" s="47">
        <f>O50*$K$6</f>
        <v>0.73414000000000001</v>
      </c>
    </row>
    <row r="51" spans="2:17" ht="22.2" customHeight="1" x14ac:dyDescent="0.3">
      <c r="B51" s="48" t="s">
        <v>157</v>
      </c>
      <c r="C51" s="49"/>
      <c r="D51" s="50" t="s">
        <v>49</v>
      </c>
      <c r="E51" s="51">
        <v>1000000</v>
      </c>
      <c r="F51" s="52" t="s">
        <v>52</v>
      </c>
      <c r="G51" s="53">
        <v>3.6999999999999999E-4</v>
      </c>
      <c r="H51" s="54">
        <v>370</v>
      </c>
      <c r="I51" s="89"/>
      <c r="J51" s="55">
        <f t="shared" si="8"/>
        <v>0</v>
      </c>
      <c r="K51" s="56" t="s">
        <v>59</v>
      </c>
      <c r="L51" s="45"/>
      <c r="M51" s="46" t="s">
        <v>48</v>
      </c>
      <c r="N51" s="57" t="s">
        <v>5</v>
      </c>
      <c r="O51" s="47">
        <v>3.6999999999999999E-4</v>
      </c>
      <c r="P51" s="57" t="s">
        <v>5</v>
      </c>
      <c r="Q51" s="47">
        <f>O51*$K$6</f>
        <v>5.7793999999999998E-2</v>
      </c>
    </row>
    <row r="52" spans="2:17" ht="22.2" customHeight="1" x14ac:dyDescent="0.3">
      <c r="B52" s="48" t="s">
        <v>158</v>
      </c>
      <c r="C52" s="49"/>
      <c r="D52" s="50" t="s">
        <v>116</v>
      </c>
      <c r="E52" s="51">
        <v>50000</v>
      </c>
      <c r="F52" s="52" t="s">
        <v>4</v>
      </c>
      <c r="G52" s="53">
        <v>2.5000000000000001E-2</v>
      </c>
      <c r="H52" s="54">
        <v>1250</v>
      </c>
      <c r="I52" s="89"/>
      <c r="J52" s="55">
        <f t="shared" si="8"/>
        <v>0</v>
      </c>
      <c r="K52" s="56" t="s">
        <v>144</v>
      </c>
      <c r="L52" s="45"/>
      <c r="M52" s="46" t="s">
        <v>33</v>
      </c>
      <c r="N52" s="57" t="s">
        <v>5</v>
      </c>
      <c r="O52" s="47">
        <v>2.5000000000000001E-2</v>
      </c>
      <c r="P52" s="57" t="s">
        <v>5</v>
      </c>
      <c r="Q52" s="47">
        <f>O52*$K$6</f>
        <v>3.9049999999999998</v>
      </c>
    </row>
    <row r="53" spans="2:17" ht="22.2" customHeight="1" x14ac:dyDescent="0.15">
      <c r="B53" s="76" t="s">
        <v>34</v>
      </c>
      <c r="C53" s="77"/>
      <c r="D53" s="77"/>
      <c r="E53" s="51"/>
      <c r="F53" s="52"/>
      <c r="G53" s="58"/>
      <c r="H53" s="54"/>
      <c r="I53" s="59"/>
      <c r="J53" s="55"/>
      <c r="K53" s="56"/>
      <c r="L53" s="45"/>
      <c r="M53" s="46"/>
      <c r="N53" s="47"/>
      <c r="O53" s="47"/>
      <c r="P53" s="47"/>
      <c r="Q53" s="47"/>
    </row>
    <row r="54" spans="2:17" ht="22.2" customHeight="1" x14ac:dyDescent="0.3">
      <c r="B54" s="48" t="s">
        <v>159</v>
      </c>
      <c r="C54" s="49"/>
      <c r="D54" s="50" t="s">
        <v>35</v>
      </c>
      <c r="E54" s="51">
        <v>50</v>
      </c>
      <c r="F54" s="52" t="s">
        <v>47</v>
      </c>
      <c r="G54" s="53">
        <v>0.4</v>
      </c>
      <c r="H54" s="54">
        <v>20</v>
      </c>
      <c r="I54" s="89"/>
      <c r="J54" s="55">
        <f t="shared" si="8"/>
        <v>0</v>
      </c>
      <c r="K54" s="56" t="s">
        <v>146</v>
      </c>
      <c r="L54" s="45"/>
      <c r="M54" s="46" t="s">
        <v>36</v>
      </c>
      <c r="N54" s="57" t="s">
        <v>5</v>
      </c>
      <c r="O54" s="47">
        <v>0.4</v>
      </c>
      <c r="P54" s="57" t="s">
        <v>5</v>
      </c>
      <c r="Q54" s="47">
        <f>O54*$K$6</f>
        <v>62.48</v>
      </c>
    </row>
    <row r="55" spans="2:17" ht="22.2" customHeight="1" x14ac:dyDescent="0.15">
      <c r="B55" s="76" t="s">
        <v>37</v>
      </c>
      <c r="C55" s="77"/>
      <c r="D55" s="77"/>
      <c r="E55" s="51"/>
      <c r="F55" s="52"/>
      <c r="G55" s="58"/>
      <c r="H55" s="54"/>
      <c r="I55" s="59"/>
      <c r="J55" s="55"/>
      <c r="K55" s="56"/>
      <c r="L55" s="45"/>
      <c r="M55" s="46"/>
      <c r="N55" s="47"/>
      <c r="O55" s="47"/>
      <c r="P55" s="47"/>
      <c r="Q55" s="47"/>
    </row>
    <row r="56" spans="2:17" ht="22.2" customHeight="1" x14ac:dyDescent="0.3">
      <c r="B56" s="48" t="s">
        <v>175</v>
      </c>
      <c r="C56" s="49"/>
      <c r="D56" s="50" t="s">
        <v>38</v>
      </c>
      <c r="E56" s="51">
        <v>50000</v>
      </c>
      <c r="F56" s="52" t="s">
        <v>4</v>
      </c>
      <c r="G56" s="53">
        <v>0.01</v>
      </c>
      <c r="H56" s="54">
        <v>500</v>
      </c>
      <c r="I56" s="89"/>
      <c r="J56" s="55">
        <f t="shared" si="8"/>
        <v>0</v>
      </c>
      <c r="K56" s="56" t="s">
        <v>142</v>
      </c>
      <c r="L56" s="45"/>
      <c r="M56" s="46" t="s">
        <v>39</v>
      </c>
      <c r="N56" s="57" t="s">
        <v>5</v>
      </c>
      <c r="O56" s="47">
        <v>0.01</v>
      </c>
      <c r="P56" s="57" t="s">
        <v>5</v>
      </c>
      <c r="Q56" s="47">
        <f>O56*$K$6</f>
        <v>1.5619999999999998</v>
      </c>
    </row>
    <row r="57" spans="2:17" ht="22.2" customHeight="1" x14ac:dyDescent="0.15">
      <c r="B57" s="76" t="s">
        <v>40</v>
      </c>
      <c r="C57" s="77"/>
      <c r="D57" s="77"/>
      <c r="E57" s="51"/>
      <c r="F57" s="52"/>
      <c r="G57" s="58"/>
      <c r="H57" s="54"/>
      <c r="I57" s="59"/>
      <c r="J57" s="55"/>
      <c r="K57" s="56"/>
      <c r="L57" s="45"/>
      <c r="M57" s="46"/>
      <c r="N57" s="47"/>
      <c r="O57" s="47"/>
      <c r="P57" s="47"/>
      <c r="Q57" s="47"/>
    </row>
    <row r="58" spans="2:17" ht="22.2" customHeight="1" x14ac:dyDescent="0.3">
      <c r="B58" s="48" t="s">
        <v>160</v>
      </c>
      <c r="C58" s="49"/>
      <c r="D58" s="50" t="s">
        <v>41</v>
      </c>
      <c r="E58" s="51">
        <v>25000</v>
      </c>
      <c r="F58" s="52" t="s">
        <v>42</v>
      </c>
      <c r="G58" s="53">
        <v>1E-4</v>
      </c>
      <c r="H58" s="54">
        <v>2.5</v>
      </c>
      <c r="I58" s="89"/>
      <c r="J58" s="55">
        <f t="shared" si="8"/>
        <v>0</v>
      </c>
      <c r="K58" s="56" t="s">
        <v>147</v>
      </c>
      <c r="L58" s="45"/>
      <c r="M58" s="46" t="s">
        <v>43</v>
      </c>
      <c r="N58" s="57" t="s">
        <v>5</v>
      </c>
      <c r="O58" s="47">
        <v>1E-4</v>
      </c>
      <c r="P58" s="57" t="s">
        <v>5</v>
      </c>
      <c r="Q58" s="47">
        <f>O58*$K$6</f>
        <v>1.562E-2</v>
      </c>
    </row>
    <row r="59" spans="2:17" ht="22.2" customHeight="1" x14ac:dyDescent="0.3">
      <c r="B59" s="60" t="s">
        <v>161</v>
      </c>
      <c r="C59" s="61"/>
      <c r="D59" s="62" t="s">
        <v>44</v>
      </c>
      <c r="E59" s="63">
        <v>25</v>
      </c>
      <c r="F59" s="64" t="s">
        <v>4</v>
      </c>
      <c r="G59" s="65">
        <v>0.12</v>
      </c>
      <c r="H59" s="54">
        <v>3</v>
      </c>
      <c r="I59" s="89"/>
      <c r="J59" s="55">
        <f t="shared" si="8"/>
        <v>0</v>
      </c>
      <c r="K59" s="56" t="s">
        <v>144</v>
      </c>
      <c r="L59" s="45"/>
      <c r="M59" s="46" t="s">
        <v>45</v>
      </c>
      <c r="N59" s="57" t="s">
        <v>5</v>
      </c>
      <c r="O59" s="47">
        <v>0.12</v>
      </c>
      <c r="P59" s="57" t="s">
        <v>5</v>
      </c>
      <c r="Q59" s="47">
        <f>O59*$K$6</f>
        <v>18.743999999999996</v>
      </c>
    </row>
    <row r="60" spans="2:17" ht="31.95" customHeight="1" x14ac:dyDescent="0.3">
      <c r="B60" s="31"/>
      <c r="C60" s="72" t="s">
        <v>79</v>
      </c>
      <c r="D60" s="73"/>
      <c r="E60" s="32" t="s">
        <v>94</v>
      </c>
      <c r="F60" s="32" t="s">
        <v>94</v>
      </c>
      <c r="G60" s="32" t="s">
        <v>94</v>
      </c>
      <c r="H60" s="32" t="s">
        <v>94</v>
      </c>
      <c r="I60" s="32" t="s">
        <v>94</v>
      </c>
      <c r="J60" s="37">
        <f>ROUNDDOWN(SUM(J15:J59),0)</f>
        <v>0</v>
      </c>
      <c r="K60" s="22" t="s">
        <v>76</v>
      </c>
      <c r="M60" s="12"/>
      <c r="N60" s="12"/>
      <c r="O60" s="12"/>
      <c r="P60" s="12"/>
      <c r="Q60" s="12"/>
    </row>
    <row r="61" spans="2:17" ht="25.2" customHeight="1" x14ac:dyDescent="0.2">
      <c r="B61" s="23"/>
      <c r="C61" s="24"/>
      <c r="D61" s="67" t="s">
        <v>81</v>
      </c>
      <c r="E61" s="67"/>
      <c r="F61" s="67"/>
      <c r="G61" s="67"/>
      <c r="H61" s="67"/>
      <c r="I61" s="67"/>
      <c r="J61" s="67"/>
      <c r="K61" s="67"/>
      <c r="M61" s="12"/>
      <c r="N61" s="12"/>
      <c r="O61" s="12"/>
      <c r="P61" s="12"/>
      <c r="Q61" s="12"/>
    </row>
    <row r="62" spans="2:17" ht="25.2" customHeight="1" x14ac:dyDescent="0.2">
      <c r="B62" s="23"/>
      <c r="C62" s="24"/>
      <c r="D62" s="66" t="s">
        <v>174</v>
      </c>
      <c r="E62" s="66"/>
      <c r="F62" s="66"/>
      <c r="G62" s="66"/>
      <c r="H62" s="66"/>
      <c r="I62" s="66"/>
      <c r="J62" s="66"/>
      <c r="K62" s="66"/>
      <c r="M62" s="12"/>
      <c r="N62" s="12"/>
      <c r="O62" s="12"/>
      <c r="P62" s="12"/>
      <c r="Q62" s="12"/>
    </row>
    <row r="63" spans="2:17" ht="25.2" customHeight="1" x14ac:dyDescent="0.2">
      <c r="B63" s="23"/>
      <c r="C63" s="24"/>
      <c r="D63" s="30"/>
      <c r="E63" s="30"/>
      <c r="F63" s="30"/>
      <c r="G63" s="30"/>
      <c r="H63" s="30"/>
      <c r="I63" s="30"/>
      <c r="J63" s="30"/>
      <c r="K63" s="30"/>
      <c r="M63" s="12"/>
      <c r="N63" s="12"/>
      <c r="O63" s="12"/>
      <c r="P63" s="12"/>
      <c r="Q63" s="12"/>
    </row>
    <row r="64" spans="2:17" ht="25.2" customHeight="1" x14ac:dyDescent="0.2">
      <c r="B64" s="23"/>
      <c r="C64" s="24"/>
      <c r="D64" s="30"/>
      <c r="E64" s="30"/>
      <c r="F64" s="30"/>
      <c r="G64" s="30"/>
      <c r="H64" s="30"/>
      <c r="I64" s="30"/>
      <c r="J64" s="30"/>
      <c r="K64" s="30"/>
      <c r="M64" s="12"/>
      <c r="N64" s="12"/>
      <c r="O64" s="12"/>
      <c r="P64" s="12"/>
      <c r="Q64" s="12"/>
    </row>
    <row r="65" spans="2:10" ht="30" customHeight="1" x14ac:dyDescent="0.3">
      <c r="B65" s="25" t="s">
        <v>60</v>
      </c>
      <c r="C65" s="25"/>
      <c r="D65" s="27"/>
      <c r="J65" s="38">
        <f>J60*1.1</f>
        <v>0</v>
      </c>
    </row>
    <row r="66" spans="2:10" ht="30" customHeight="1" x14ac:dyDescent="0.3">
      <c r="B66" s="25"/>
      <c r="C66" s="25"/>
      <c r="D66" s="25" t="s">
        <v>83</v>
      </c>
      <c r="J66" s="38"/>
    </row>
    <row r="67" spans="2:10" ht="30" customHeight="1" x14ac:dyDescent="0.3">
      <c r="B67" s="25"/>
      <c r="C67" s="25"/>
      <c r="D67" s="25" t="s">
        <v>84</v>
      </c>
      <c r="J67" s="38"/>
    </row>
    <row r="68" spans="2:10" ht="30" customHeight="1" x14ac:dyDescent="0.3">
      <c r="B68" s="25"/>
      <c r="C68" s="25"/>
      <c r="D68" s="25" t="s">
        <v>166</v>
      </c>
      <c r="J68" s="38"/>
    </row>
    <row r="69" spans="2:10" ht="30" customHeight="1" x14ac:dyDescent="0.3">
      <c r="B69" s="25"/>
      <c r="C69" s="25"/>
      <c r="D69" s="25" t="s">
        <v>167</v>
      </c>
      <c r="J69" s="38"/>
    </row>
    <row r="70" spans="2:10" ht="30" customHeight="1" x14ac:dyDescent="0.3">
      <c r="B70" s="25"/>
      <c r="C70" s="25"/>
      <c r="D70" s="25" t="s">
        <v>95</v>
      </c>
      <c r="J70" s="38"/>
    </row>
    <row r="71" spans="2:10" ht="30" customHeight="1" x14ac:dyDescent="0.3">
      <c r="B71" s="25"/>
      <c r="C71" s="25"/>
      <c r="D71" s="25" t="s">
        <v>173</v>
      </c>
      <c r="J71" s="38"/>
    </row>
    <row r="72" spans="2:10" ht="30" customHeight="1" x14ac:dyDescent="0.3">
      <c r="B72" s="25"/>
      <c r="C72" s="25"/>
      <c r="D72" s="25" t="s">
        <v>88</v>
      </c>
      <c r="J72" s="38"/>
    </row>
    <row r="73" spans="2:10" ht="30" customHeight="1" x14ac:dyDescent="0.3">
      <c r="B73" s="25"/>
      <c r="C73" s="25"/>
      <c r="D73" s="25" t="s">
        <v>89</v>
      </c>
      <c r="J73" s="38"/>
    </row>
    <row r="74" spans="2:10" ht="30" customHeight="1" x14ac:dyDescent="0.3">
      <c r="B74" s="25"/>
      <c r="C74" s="25"/>
      <c r="D74" s="25" t="s">
        <v>90</v>
      </c>
      <c r="J74" s="38"/>
    </row>
    <row r="75" spans="2:10" ht="30" customHeight="1" x14ac:dyDescent="0.3">
      <c r="B75" s="25"/>
      <c r="C75" s="25"/>
      <c r="D75" s="25" t="s">
        <v>168</v>
      </c>
      <c r="J75" s="38"/>
    </row>
    <row r="76" spans="2:10" ht="30" customHeight="1" x14ac:dyDescent="0.3">
      <c r="B76" s="25"/>
      <c r="C76" s="25"/>
      <c r="D76" s="25" t="s">
        <v>169</v>
      </c>
      <c r="J76" s="38"/>
    </row>
    <row r="77" spans="2:10" ht="30" customHeight="1" x14ac:dyDescent="0.3">
      <c r="B77" s="25"/>
      <c r="C77" s="25"/>
      <c r="D77" s="25" t="s">
        <v>170</v>
      </c>
      <c r="J77" s="38"/>
    </row>
    <row r="78" spans="2:10" ht="30" customHeight="1" x14ac:dyDescent="0.3">
      <c r="B78" s="25"/>
      <c r="C78" s="25"/>
      <c r="D78" s="25" t="s">
        <v>171</v>
      </c>
      <c r="J78" s="38"/>
    </row>
    <row r="79" spans="2:10" ht="30" customHeight="1" x14ac:dyDescent="0.3">
      <c r="B79" s="25"/>
      <c r="C79" s="25"/>
      <c r="D79" s="25" t="s">
        <v>91</v>
      </c>
      <c r="J79" s="38"/>
    </row>
    <row r="80" spans="2:10" ht="30" customHeight="1" x14ac:dyDescent="0.3">
      <c r="B80" s="25"/>
      <c r="C80" s="25"/>
      <c r="D80" s="25" t="s">
        <v>92</v>
      </c>
      <c r="J80" s="38"/>
    </row>
    <row r="81" spans="2:20" ht="30" customHeight="1" x14ac:dyDescent="0.3">
      <c r="B81" s="25"/>
      <c r="C81" s="25"/>
      <c r="D81" s="25" t="s">
        <v>85</v>
      </c>
      <c r="J81" s="38"/>
    </row>
    <row r="82" spans="2:20" ht="30" customHeight="1" x14ac:dyDescent="0.3">
      <c r="B82" s="25"/>
      <c r="C82" s="25"/>
      <c r="D82" s="25"/>
      <c r="J82" s="38"/>
    </row>
    <row r="83" spans="2:20" ht="30" customHeight="1" x14ac:dyDescent="0.3">
      <c r="B83" s="25"/>
      <c r="C83" s="25"/>
      <c r="D83" s="25"/>
      <c r="J83" s="38"/>
    </row>
    <row r="84" spans="2:20" ht="30" customHeight="1" x14ac:dyDescent="0.3">
      <c r="B84" s="25"/>
      <c r="C84" s="25"/>
      <c r="D84" s="25"/>
      <c r="J84" s="38"/>
    </row>
    <row r="85" spans="2:20" ht="30" customHeight="1" x14ac:dyDescent="0.3">
      <c r="B85" s="25"/>
      <c r="C85" s="25"/>
      <c r="D85" s="25"/>
      <c r="J85" s="38"/>
    </row>
    <row r="86" spans="2:20" ht="30" customHeight="1" x14ac:dyDescent="0.3">
      <c r="B86" s="28"/>
      <c r="C86" s="29"/>
      <c r="D86" s="25"/>
      <c r="J86" s="13"/>
      <c r="M86" s="12"/>
      <c r="N86" s="12"/>
      <c r="O86" s="12"/>
      <c r="P86" s="12"/>
      <c r="Q86" s="12"/>
    </row>
    <row r="87" spans="2:20" ht="23.4" customHeight="1" x14ac:dyDescent="0.3">
      <c r="C87" s="6"/>
      <c r="D87" s="14"/>
      <c r="E87" s="14"/>
      <c r="F87" s="6"/>
      <c r="G87" s="6"/>
      <c r="H87" s="15"/>
      <c r="I87" s="6"/>
      <c r="J87" s="6"/>
      <c r="K87" s="6"/>
      <c r="L87" s="6"/>
      <c r="M87" s="14"/>
      <c r="N87" s="14"/>
      <c r="O87" s="14"/>
      <c r="P87" s="14"/>
      <c r="Q87" s="14"/>
      <c r="R87" s="6"/>
      <c r="S87" s="6"/>
      <c r="T87" s="16"/>
    </row>
    <row r="88" spans="2:20" ht="23.4" customHeight="1" x14ac:dyDescent="0.3">
      <c r="C88" s="6"/>
      <c r="D88" s="14"/>
      <c r="E88" s="14"/>
      <c r="F88" s="6"/>
      <c r="G88" s="6"/>
      <c r="H88" s="15"/>
      <c r="I88" s="6"/>
      <c r="J88" s="6"/>
      <c r="K88" s="6"/>
      <c r="L88" s="6"/>
      <c r="M88" s="14"/>
      <c r="N88" s="14"/>
      <c r="O88" s="14"/>
      <c r="P88" s="14"/>
      <c r="Q88" s="14"/>
      <c r="R88" s="6"/>
      <c r="S88" s="6"/>
      <c r="T88" s="16"/>
    </row>
    <row r="89" spans="2:20" ht="8.6999999999999993" customHeight="1" x14ac:dyDescent="0.3">
      <c r="C89" s="6"/>
      <c r="D89" s="14"/>
      <c r="E89" s="14"/>
      <c r="F89" s="6"/>
      <c r="G89" s="6"/>
      <c r="H89" s="15"/>
      <c r="I89" s="6"/>
      <c r="J89" s="6"/>
      <c r="K89" s="6"/>
      <c r="L89" s="6"/>
      <c r="M89" s="14"/>
      <c r="N89" s="14"/>
      <c r="O89" s="14"/>
      <c r="P89" s="14"/>
      <c r="Q89" s="14"/>
      <c r="R89" s="6"/>
      <c r="S89" s="6"/>
      <c r="T89" s="16"/>
    </row>
    <row r="90" spans="2:20" ht="14.25" customHeight="1" x14ac:dyDescent="0.3">
      <c r="C90" s="17"/>
      <c r="D90" s="14"/>
      <c r="E90" s="14"/>
      <c r="F90" s="6"/>
      <c r="G90" s="6"/>
      <c r="H90" s="15"/>
      <c r="I90" s="6"/>
      <c r="J90" s="6"/>
      <c r="K90" s="6"/>
      <c r="L90" s="6"/>
      <c r="M90" s="14"/>
      <c r="N90" s="14"/>
      <c r="O90" s="14"/>
      <c r="P90" s="14"/>
      <c r="Q90" s="14"/>
      <c r="R90" s="6"/>
      <c r="S90" s="6"/>
      <c r="T90" s="16"/>
    </row>
    <row r="91" spans="2:20" ht="9" customHeight="1" x14ac:dyDescent="0.3">
      <c r="C91" s="6"/>
      <c r="D91" s="14"/>
      <c r="E91" s="14"/>
      <c r="F91" s="6"/>
      <c r="G91" s="6"/>
      <c r="H91" s="15"/>
      <c r="I91" s="6"/>
      <c r="J91" s="6"/>
      <c r="K91" s="6"/>
      <c r="L91" s="6"/>
      <c r="M91" s="14"/>
      <c r="N91" s="14"/>
      <c r="O91" s="14"/>
      <c r="P91" s="14"/>
      <c r="Q91" s="14"/>
      <c r="R91" s="6"/>
      <c r="S91" s="6"/>
      <c r="T91" s="16"/>
    </row>
    <row r="92" spans="2:20" ht="14.25" customHeight="1" x14ac:dyDescent="0.3">
      <c r="C92" s="6"/>
      <c r="D92" s="14"/>
      <c r="E92" s="14"/>
      <c r="F92" s="6"/>
      <c r="G92" s="6"/>
      <c r="H92" s="15"/>
      <c r="I92" s="6"/>
      <c r="J92" s="6"/>
      <c r="K92" s="6"/>
      <c r="L92" s="6"/>
      <c r="M92" s="14"/>
      <c r="N92" s="14"/>
      <c r="O92" s="14"/>
      <c r="P92" s="14"/>
      <c r="Q92" s="14"/>
      <c r="R92" s="6"/>
      <c r="S92" s="6"/>
      <c r="T92" s="16"/>
    </row>
    <row r="93" spans="2:20" ht="8.6999999999999993" customHeight="1" x14ac:dyDescent="0.3">
      <c r="C93" s="6"/>
      <c r="D93" s="14"/>
      <c r="E93" s="14"/>
      <c r="F93" s="6"/>
      <c r="G93" s="6"/>
      <c r="H93" s="15"/>
      <c r="I93" s="6"/>
      <c r="J93" s="6"/>
      <c r="K93" s="6"/>
      <c r="L93" s="6"/>
      <c r="M93" s="14"/>
      <c r="N93" s="14"/>
      <c r="O93" s="14"/>
      <c r="P93" s="14"/>
      <c r="Q93" s="14"/>
      <c r="R93" s="6"/>
      <c r="S93" s="6"/>
      <c r="T93" s="16"/>
    </row>
    <row r="94" spans="2:20" ht="14.25" customHeight="1" x14ac:dyDescent="0.3">
      <c r="C94" s="6"/>
      <c r="D94" s="14"/>
      <c r="E94" s="14"/>
      <c r="F94" s="6"/>
      <c r="G94" s="6"/>
      <c r="H94" s="15"/>
      <c r="I94" s="6"/>
      <c r="J94" s="6"/>
      <c r="K94" s="6"/>
      <c r="L94" s="6"/>
      <c r="M94" s="14"/>
      <c r="N94" s="14"/>
      <c r="O94" s="14"/>
      <c r="P94" s="14"/>
      <c r="Q94" s="14"/>
      <c r="R94" s="6"/>
      <c r="S94" s="6"/>
      <c r="T94" s="16"/>
    </row>
    <row r="95" spans="2:20" ht="8.6999999999999993" customHeight="1" x14ac:dyDescent="0.3">
      <c r="C95" s="6"/>
      <c r="D95" s="14"/>
      <c r="E95" s="14"/>
      <c r="F95" s="6"/>
      <c r="G95" s="6"/>
      <c r="H95" s="15"/>
      <c r="I95" s="6"/>
      <c r="J95" s="6"/>
      <c r="K95" s="6"/>
      <c r="L95" s="6"/>
      <c r="M95" s="14"/>
      <c r="N95" s="14"/>
      <c r="O95" s="14"/>
      <c r="P95" s="14"/>
      <c r="Q95" s="14"/>
      <c r="R95" s="6"/>
      <c r="S95" s="6"/>
      <c r="T95" s="16"/>
    </row>
    <row r="96" spans="2:20" ht="18" customHeight="1" x14ac:dyDescent="0.3">
      <c r="B96" s="18"/>
      <c r="D96" s="14"/>
      <c r="E96" s="14"/>
      <c r="F96" s="6"/>
      <c r="G96" s="6"/>
      <c r="H96" s="15"/>
      <c r="I96" s="6"/>
      <c r="J96" s="6"/>
      <c r="K96" s="6"/>
      <c r="L96" s="14"/>
      <c r="M96" s="14"/>
      <c r="N96" s="14"/>
      <c r="O96" s="14"/>
      <c r="P96" s="6"/>
      <c r="Q96" s="14"/>
      <c r="R96" s="14"/>
    </row>
    <row r="97" spans="2:10" ht="18" customHeight="1" x14ac:dyDescent="0.3">
      <c r="B97" s="18"/>
      <c r="G97" s="12"/>
      <c r="I97" s="12"/>
    </row>
    <row r="98" spans="2:10" ht="18" customHeight="1" x14ac:dyDescent="0.3">
      <c r="B98" s="18"/>
      <c r="G98" s="12"/>
      <c r="I98" s="12"/>
    </row>
    <row r="99" spans="2:10" ht="18" customHeight="1" x14ac:dyDescent="0.3">
      <c r="B99" s="18"/>
      <c r="G99" s="12"/>
      <c r="I99" s="12"/>
    </row>
    <row r="100" spans="2:10" ht="18" customHeight="1" x14ac:dyDescent="0.3">
      <c r="B100" s="18"/>
      <c r="G100" s="12"/>
      <c r="I100" s="12"/>
    </row>
    <row r="101" spans="2:10" ht="8.6999999999999993" customHeight="1" x14ac:dyDescent="0.3">
      <c r="B101" s="18"/>
      <c r="G101" s="12"/>
      <c r="I101" s="12"/>
    </row>
    <row r="102" spans="2:10" ht="18" customHeight="1" x14ac:dyDescent="0.3">
      <c r="B102" s="18"/>
      <c r="G102" s="12"/>
      <c r="I102" s="12"/>
    </row>
    <row r="103" spans="2:10" ht="18" customHeight="1" x14ac:dyDescent="0.3">
      <c r="B103" s="18"/>
      <c r="F103" s="12"/>
      <c r="I103" s="12"/>
    </row>
    <row r="104" spans="2:10" ht="8.6999999999999993" customHeight="1" x14ac:dyDescent="0.3">
      <c r="G104" s="12"/>
      <c r="I104" s="12"/>
    </row>
    <row r="105" spans="2:10" ht="18" customHeight="1" x14ac:dyDescent="0.3">
      <c r="C105" s="6"/>
      <c r="G105" s="12"/>
      <c r="I105" s="12"/>
    </row>
    <row r="106" spans="2:10" ht="9" customHeight="1" x14ac:dyDescent="0.3">
      <c r="G106" s="12"/>
      <c r="I106" s="12"/>
    </row>
    <row r="107" spans="2:10" ht="18" customHeight="1" x14ac:dyDescent="0.3">
      <c r="C107" s="6"/>
      <c r="G107" s="12"/>
      <c r="I107" s="12"/>
    </row>
    <row r="108" spans="2:10" ht="14.25" customHeight="1" x14ac:dyDescent="0.3">
      <c r="G108" s="12"/>
      <c r="I108" s="12"/>
    </row>
    <row r="109" spans="2:10" ht="14.25" customHeight="1" x14ac:dyDescent="0.3">
      <c r="J109" s="12"/>
    </row>
    <row r="110" spans="2:10" ht="14.25" customHeight="1" x14ac:dyDescent="0.3">
      <c r="J110" s="12"/>
    </row>
    <row r="111" spans="2:10" ht="14.25" customHeight="1" x14ac:dyDescent="0.3">
      <c r="J111" s="12"/>
    </row>
    <row r="112" spans="2:10" ht="14.25" customHeight="1" x14ac:dyDescent="0.3">
      <c r="J112" s="12"/>
    </row>
    <row r="113" spans="10:10" ht="14.25" customHeight="1" x14ac:dyDescent="0.3">
      <c r="J113" s="12"/>
    </row>
    <row r="114" spans="10:10" ht="14.25" customHeight="1" x14ac:dyDescent="0.3">
      <c r="J114" s="12"/>
    </row>
    <row r="115" spans="10:10" ht="14.25" customHeight="1" x14ac:dyDescent="0.3">
      <c r="J115" s="12"/>
    </row>
    <row r="116" spans="10:10" ht="14.25" customHeight="1" x14ac:dyDescent="0.3">
      <c r="J116" s="12"/>
    </row>
    <row r="117" spans="10:10" ht="14.25" customHeight="1" x14ac:dyDescent="0.3">
      <c r="J117" s="12"/>
    </row>
    <row r="118" spans="10:10" ht="14.25" customHeight="1" x14ac:dyDescent="0.3">
      <c r="J118" s="12"/>
    </row>
    <row r="119" spans="10:10" ht="14.25" customHeight="1" x14ac:dyDescent="0.3">
      <c r="J119" s="12"/>
    </row>
    <row r="120" spans="10:10" ht="14.25" customHeight="1" x14ac:dyDescent="0.3">
      <c r="J120" s="12"/>
    </row>
    <row r="121" spans="10:10" ht="14.25" customHeight="1" x14ac:dyDescent="0.3">
      <c r="J121" s="12"/>
    </row>
    <row r="122" spans="10:10" ht="14.25" customHeight="1" x14ac:dyDescent="0.3">
      <c r="J122" s="12"/>
    </row>
    <row r="123" spans="10:10" ht="14.25" customHeight="1" x14ac:dyDescent="0.3">
      <c r="J123" s="12"/>
    </row>
    <row r="124" spans="10:10" ht="14.25" customHeight="1" x14ac:dyDescent="0.3">
      <c r="J124" s="12"/>
    </row>
    <row r="125" spans="10:10" ht="14.25" customHeight="1" x14ac:dyDescent="0.3">
      <c r="J125" s="12"/>
    </row>
    <row r="126" spans="10:10" ht="14.25" customHeight="1" x14ac:dyDescent="0.3">
      <c r="J126" s="12"/>
    </row>
    <row r="127" spans="10:10" ht="14.25" customHeight="1" x14ac:dyDescent="0.3">
      <c r="J127" s="12"/>
    </row>
    <row r="128" spans="10:10" ht="14.25" customHeight="1" x14ac:dyDescent="0.3">
      <c r="J128" s="12"/>
    </row>
    <row r="129" spans="10:10" ht="14.25" customHeight="1" x14ac:dyDescent="0.3">
      <c r="J129" s="12"/>
    </row>
    <row r="130" spans="10:10" ht="14.25" customHeight="1" x14ac:dyDescent="0.3">
      <c r="J130" s="12"/>
    </row>
    <row r="131" spans="10:10" ht="14.25" customHeight="1" x14ac:dyDescent="0.3">
      <c r="J131" s="12"/>
    </row>
    <row r="132" spans="10:10" ht="14.25" customHeight="1" x14ac:dyDescent="0.3">
      <c r="J132" s="12"/>
    </row>
    <row r="133" spans="10:10" ht="14.25" customHeight="1" x14ac:dyDescent="0.3">
      <c r="J133" s="12"/>
    </row>
    <row r="134" spans="10:10" ht="14.25" customHeight="1" x14ac:dyDescent="0.3">
      <c r="J134" s="12"/>
    </row>
    <row r="135" spans="10:10" ht="14.25" customHeight="1" x14ac:dyDescent="0.3">
      <c r="J135" s="12"/>
    </row>
    <row r="136" spans="10:10" ht="14.25" customHeight="1" x14ac:dyDescent="0.3">
      <c r="J136" s="12"/>
    </row>
    <row r="137" spans="10:10" ht="14.25" customHeight="1" x14ac:dyDescent="0.3">
      <c r="J137" s="12"/>
    </row>
    <row r="138" spans="10:10" ht="14.25" customHeight="1" x14ac:dyDescent="0.3"/>
    <row r="139" spans="10:10" ht="14.25" customHeight="1" x14ac:dyDescent="0.3"/>
    <row r="140" spans="10:10" ht="14.25" customHeight="1" x14ac:dyDescent="0.3"/>
    <row r="141" spans="10:10" ht="14.25" customHeight="1" x14ac:dyDescent="0.3"/>
    <row r="142" spans="10:10" ht="14.25" customHeight="1" x14ac:dyDescent="0.3"/>
    <row r="143" spans="10:10" ht="14.25" customHeight="1" x14ac:dyDescent="0.3"/>
    <row r="144" spans="10:10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</sheetData>
  <sheetProtection sheet="1" objects="1" scenarios="1"/>
  <mergeCells count="21">
    <mergeCell ref="G9:H10"/>
    <mergeCell ref="B12:B13"/>
    <mergeCell ref="C12:D13"/>
    <mergeCell ref="E12:H12"/>
    <mergeCell ref="I12:I13"/>
    <mergeCell ref="D62:K62"/>
    <mergeCell ref="D61:K61"/>
    <mergeCell ref="K12:K13"/>
    <mergeCell ref="J12:J13"/>
    <mergeCell ref="C60:D60"/>
    <mergeCell ref="B14:D14"/>
    <mergeCell ref="B22:D22"/>
    <mergeCell ref="B29:D29"/>
    <mergeCell ref="B53:D53"/>
    <mergeCell ref="B55:D55"/>
    <mergeCell ref="B57:D57"/>
    <mergeCell ref="B33:D33"/>
    <mergeCell ref="B37:D37"/>
    <mergeCell ref="B42:D42"/>
    <mergeCell ref="B45:D45"/>
    <mergeCell ref="B49:D49"/>
  </mergeCells>
  <phoneticPr fontId="1"/>
  <printOptions horizontalCentered="1"/>
  <pageMargins left="0.59055118110236227" right="0.59055118110236227" top="0.39370078740157483" bottom="0.78740157480314965" header="0" footer="0"/>
  <pageSetup paperSize="9" scale="54" fitToHeight="0" orientation="portrait" cellComments="atEnd" r:id="rId1"/>
  <headerFooter differentFirst="1"/>
  <rowBreaks count="1" manualBreakCount="1">
    <brk id="6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(様式第３号別表）単価内訳書 </vt:lpstr>
      <vt:lpstr>'(様式第３号別表）単価内訳書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